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ЮшкоИВ\Desktop\Документы Юшко\ПДО\_ИСПОЛНЕНИЕ СОЦЗАКАЗА\СЗ ПЛАН+ОТЧЕТЫ\2025\Отчет\на 1 января 26\Отчет за 25 год направлен в ЭБ\"/>
    </mc:Choice>
  </mc:AlternateContent>
  <xr:revisionPtr revIDLastSave="0" documentId="13_ncr:1_{2C63B161-772C-4198-8C6E-324EBF532484}" xr6:coauthVersionLast="45" xr6:coauthVersionMax="45" xr10:uidLastSave="{00000000-0000-0000-0000-000000000000}"/>
  <bookViews>
    <workbookView xWindow="90" yWindow="210" windowWidth="28605" windowHeight="15750" activeTab="2" xr2:uid="{00000000-000D-0000-FFFF-FFFF00000000}"/>
  </bookViews>
  <sheets>
    <sheet name="Титульный" sheetId="1" r:id="rId1"/>
    <sheet name="I" sheetId="2" r:id="rId2"/>
    <sheet name="II" sheetId="6" r:id="rId3"/>
    <sheet name="III" sheetId="4" r:id="rId4"/>
    <sheet name="IV" sheetId="5" r:id="rId5"/>
  </sheets>
  <definedNames>
    <definedName name="_xlnm._FilterDatabase" localSheetId="3" hidden="1">III!$B$1:$B$93</definedName>
    <definedName name="_xlnm._FilterDatabase" localSheetId="4" hidden="1">IV!$B$1:$B$92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1" i="4" l="1"/>
  <c r="X13" i="4" l="1"/>
  <c r="X14" i="4"/>
  <c r="X15" i="4"/>
  <c r="X16" i="4"/>
  <c r="X17" i="4"/>
  <c r="X18" i="4"/>
  <c r="X19" i="4"/>
  <c r="X20" i="4"/>
  <c r="X22" i="4"/>
  <c r="X23" i="4"/>
  <c r="X24" i="4"/>
  <c r="X25" i="4"/>
  <c r="X26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7" i="4"/>
  <c r="X48" i="4"/>
  <c r="X49" i="4"/>
  <c r="X50" i="4"/>
  <c r="X52" i="4"/>
  <c r="X53" i="4"/>
  <c r="X54" i="4"/>
  <c r="X55" i="4"/>
  <c r="X57" i="4"/>
  <c r="X58" i="4"/>
  <c r="X59" i="4"/>
  <c r="X61" i="4"/>
  <c r="X62" i="4"/>
  <c r="X63" i="4"/>
  <c r="X64" i="4"/>
  <c r="X65" i="4"/>
  <c r="X67" i="4"/>
  <c r="X68" i="4"/>
  <c r="X69" i="4"/>
  <c r="X71" i="4"/>
  <c r="X72" i="4"/>
  <c r="X73" i="4"/>
  <c r="X74" i="4"/>
  <c r="X75" i="4"/>
  <c r="X76" i="4"/>
  <c r="X77" i="4"/>
  <c r="X78" i="4"/>
  <c r="X79" i="4"/>
  <c r="X80" i="4"/>
  <c r="X82" i="4"/>
  <c r="X83" i="4"/>
  <c r="X85" i="4"/>
  <c r="X86" i="4"/>
  <c r="X87" i="4"/>
  <c r="X88" i="4"/>
  <c r="X89" i="4"/>
  <c r="X91" i="4"/>
  <c r="X7" i="4"/>
  <c r="X8" i="4"/>
  <c r="X9" i="4"/>
  <c r="X10" i="4"/>
  <c r="X11" i="4"/>
  <c r="X12" i="4"/>
  <c r="X6" i="4"/>
  <c r="R6" i="2"/>
  <c r="L6" i="2"/>
  <c r="U76" i="5" l="1"/>
  <c r="X76" i="5" s="1"/>
  <c r="Z76" i="5" s="1"/>
  <c r="U74" i="5"/>
  <c r="X74" i="5" s="1"/>
  <c r="Z74" i="5" s="1"/>
  <c r="U66" i="5"/>
  <c r="U62" i="5"/>
  <c r="X62" i="5" s="1"/>
  <c r="Z62" i="5" s="1"/>
  <c r="W56" i="5"/>
  <c r="Y27" i="5"/>
  <c r="AA27" i="5"/>
  <c r="Y21" i="5"/>
  <c r="AA21" i="5"/>
  <c r="X7" i="5"/>
  <c r="Z7" i="5" s="1"/>
  <c r="X8" i="5"/>
  <c r="Z8" i="5" s="1"/>
  <c r="X9" i="5"/>
  <c r="Z9" i="5" s="1"/>
  <c r="X10" i="5"/>
  <c r="Z10" i="5" s="1"/>
  <c r="X11" i="5"/>
  <c r="Z11" i="5" s="1"/>
  <c r="X12" i="5"/>
  <c r="Z12" i="5" s="1"/>
  <c r="X13" i="5"/>
  <c r="Z13" i="5" s="1"/>
  <c r="X14" i="5"/>
  <c r="Z14" i="5" s="1"/>
  <c r="X15" i="5"/>
  <c r="Z15" i="5" s="1"/>
  <c r="X16" i="5"/>
  <c r="Z16" i="5" s="1"/>
  <c r="X17" i="5"/>
  <c r="Z17" i="5" s="1"/>
  <c r="X18" i="5"/>
  <c r="Z18" i="5" s="1"/>
  <c r="X19" i="5"/>
  <c r="Z19" i="5" s="1"/>
  <c r="X20" i="5"/>
  <c r="Z20" i="5" s="1"/>
  <c r="X6" i="5"/>
  <c r="Z6" i="5" s="1"/>
  <c r="W31" i="5"/>
  <c r="X31" i="5" s="1"/>
  <c r="Z31" i="5" s="1"/>
  <c r="W29" i="5"/>
  <c r="X29" i="5" s="1"/>
  <c r="Z29" i="5" s="1"/>
  <c r="W27" i="5"/>
  <c r="X91" i="5"/>
  <c r="Z91" i="5" s="1"/>
  <c r="X22" i="5"/>
  <c r="Z22" i="5" s="1"/>
  <c r="X23" i="5"/>
  <c r="Z23" i="5" s="1"/>
  <c r="X24" i="5"/>
  <c r="Z24" i="5" s="1"/>
  <c r="X25" i="5"/>
  <c r="Z25" i="5" s="1"/>
  <c r="X26" i="5"/>
  <c r="Z26" i="5" s="1"/>
  <c r="X28" i="5"/>
  <c r="Z28" i="5" s="1"/>
  <c r="X30" i="5"/>
  <c r="Z30" i="5" s="1"/>
  <c r="X32" i="5"/>
  <c r="Z32" i="5" s="1"/>
  <c r="X33" i="5"/>
  <c r="Z33" i="5" s="1"/>
  <c r="X34" i="5"/>
  <c r="Z34" i="5" s="1"/>
  <c r="X35" i="5"/>
  <c r="Z35" i="5" s="1"/>
  <c r="X36" i="5"/>
  <c r="Z36" i="5" s="1"/>
  <c r="X37" i="5"/>
  <c r="Z37" i="5" s="1"/>
  <c r="X38" i="5"/>
  <c r="Z38" i="5" s="1"/>
  <c r="X39" i="5"/>
  <c r="Z39" i="5" s="1"/>
  <c r="X40" i="5"/>
  <c r="Z40" i="5" s="1"/>
  <c r="X41" i="5"/>
  <c r="Z41" i="5" s="1"/>
  <c r="X42" i="5"/>
  <c r="Z42" i="5" s="1"/>
  <c r="X43" i="5"/>
  <c r="Z43" i="5" s="1"/>
  <c r="X44" i="5"/>
  <c r="Z44" i="5" s="1"/>
  <c r="X45" i="5"/>
  <c r="Z45" i="5" s="1"/>
  <c r="X47" i="5"/>
  <c r="Z47" i="5" s="1"/>
  <c r="X48" i="5"/>
  <c r="Z48" i="5" s="1"/>
  <c r="X49" i="5"/>
  <c r="Z49" i="5" s="1"/>
  <c r="X50" i="5"/>
  <c r="Z50" i="5" s="1"/>
  <c r="X52" i="5"/>
  <c r="Z52" i="5" s="1"/>
  <c r="X53" i="5"/>
  <c r="Z53" i="5" s="1"/>
  <c r="X54" i="5"/>
  <c r="Z54" i="5" s="1"/>
  <c r="X55" i="5"/>
  <c r="Z55" i="5" s="1"/>
  <c r="X57" i="5"/>
  <c r="Z57" i="5" s="1"/>
  <c r="X58" i="5"/>
  <c r="Z58" i="5" s="1"/>
  <c r="X59" i="5"/>
  <c r="Z59" i="5" s="1"/>
  <c r="X61" i="5"/>
  <c r="Z61" i="5" s="1"/>
  <c r="X63" i="5"/>
  <c r="Z63" i="5" s="1"/>
  <c r="X64" i="5"/>
  <c r="Z64" i="5" s="1"/>
  <c r="X65" i="5"/>
  <c r="Z65" i="5" s="1"/>
  <c r="X67" i="5"/>
  <c r="Z67" i="5" s="1"/>
  <c r="X68" i="5"/>
  <c r="Z68" i="5" s="1"/>
  <c r="X69" i="5"/>
  <c r="Z69" i="5" s="1"/>
  <c r="X71" i="5"/>
  <c r="Z71" i="5" s="1"/>
  <c r="X72" i="5"/>
  <c r="Z72" i="5" s="1"/>
  <c r="X73" i="5"/>
  <c r="Z73" i="5" s="1"/>
  <c r="X75" i="5"/>
  <c r="Z75" i="5" s="1"/>
  <c r="X77" i="5"/>
  <c r="Z77" i="5" s="1"/>
  <c r="X78" i="5"/>
  <c r="Z78" i="5" s="1"/>
  <c r="X79" i="5"/>
  <c r="Z79" i="5" s="1"/>
  <c r="X80" i="5"/>
  <c r="Z80" i="5" s="1"/>
  <c r="X82" i="5"/>
  <c r="Z82" i="5" s="1"/>
  <c r="X83" i="5"/>
  <c r="Z83" i="5" s="1"/>
  <c r="X85" i="5"/>
  <c r="Z85" i="5" s="1"/>
  <c r="X86" i="5"/>
  <c r="Z86" i="5" s="1"/>
  <c r="X87" i="5"/>
  <c r="Z87" i="5" s="1"/>
  <c r="X88" i="5"/>
  <c r="Z88" i="5" s="1"/>
  <c r="X89" i="5"/>
  <c r="Z89" i="5" s="1"/>
  <c r="Z21" i="5" l="1"/>
  <c r="Z51" i="5"/>
  <c r="Z27" i="5"/>
  <c r="Z46" i="5"/>
  <c r="X46" i="5"/>
  <c r="X51" i="5"/>
  <c r="X21" i="5"/>
  <c r="X27" i="5"/>
  <c r="W90" i="4"/>
  <c r="V90" i="4"/>
  <c r="U90" i="4"/>
  <c r="W84" i="4"/>
  <c r="V84" i="4"/>
  <c r="U84" i="4"/>
  <c r="W81" i="4"/>
  <c r="V81" i="4"/>
  <c r="U81" i="4"/>
  <c r="W70" i="4"/>
  <c r="V70" i="4"/>
  <c r="U70" i="4"/>
  <c r="W66" i="4"/>
  <c r="V66" i="4"/>
  <c r="U66" i="4"/>
  <c r="W60" i="4"/>
  <c r="V60" i="4"/>
  <c r="U60" i="4"/>
  <c r="W56" i="4"/>
  <c r="V56" i="4"/>
  <c r="U56" i="4"/>
  <c r="W51" i="4"/>
  <c r="V51" i="4"/>
  <c r="U51" i="4"/>
  <c r="W46" i="4"/>
  <c r="V46" i="4"/>
  <c r="U46" i="4"/>
  <c r="W27" i="4"/>
  <c r="V27" i="4"/>
  <c r="U27" i="4"/>
  <c r="W21" i="4"/>
  <c r="V21" i="4"/>
  <c r="V90" i="5"/>
  <c r="W90" i="5"/>
  <c r="U90" i="5"/>
  <c r="V84" i="5"/>
  <c r="W84" i="5"/>
  <c r="U84" i="5"/>
  <c r="V81" i="5"/>
  <c r="W81" i="5"/>
  <c r="U81" i="5"/>
  <c r="V70" i="5"/>
  <c r="W70" i="5"/>
  <c r="U70" i="5"/>
  <c r="V66" i="5"/>
  <c r="W66" i="5"/>
  <c r="V60" i="5"/>
  <c r="W60" i="5"/>
  <c r="U60" i="5"/>
  <c r="V56" i="5"/>
  <c r="U56" i="5"/>
  <c r="V51" i="5"/>
  <c r="W51" i="5"/>
  <c r="U51" i="5"/>
  <c r="V46" i="5"/>
  <c r="W46" i="5"/>
  <c r="U46" i="5"/>
  <c r="V27" i="5"/>
  <c r="U27" i="5"/>
  <c r="V21" i="5"/>
  <c r="W21" i="5"/>
  <c r="U21" i="5"/>
  <c r="U92" i="5" l="1"/>
  <c r="U92" i="4"/>
  <c r="W92" i="4"/>
  <c r="X46" i="4"/>
  <c r="X66" i="4"/>
  <c r="X90" i="4"/>
  <c r="X51" i="4"/>
  <c r="X70" i="4"/>
  <c r="X27" i="4"/>
  <c r="X60" i="4"/>
  <c r="X84" i="4"/>
  <c r="X21" i="4"/>
  <c r="X56" i="4"/>
  <c r="X81" i="4"/>
  <c r="W92" i="5"/>
  <c r="V92" i="5"/>
  <c r="X66" i="5"/>
  <c r="Z66" i="5" s="1"/>
  <c r="X81" i="5"/>
  <c r="Z81" i="5" s="1"/>
  <c r="X90" i="5"/>
  <c r="Z90" i="5" s="1"/>
  <c r="X56" i="5"/>
  <c r="Z56" i="5" s="1"/>
  <c r="X84" i="5"/>
  <c r="Z84" i="5" s="1"/>
  <c r="X70" i="5"/>
  <c r="Z70" i="5" s="1"/>
  <c r="X60" i="5"/>
  <c r="Z60" i="5" s="1"/>
  <c r="V92" i="4"/>
  <c r="X92" i="4" l="1"/>
  <c r="Z92" i="5"/>
  <c r="X92" i="5"/>
</calcChain>
</file>

<file path=xl/sharedStrings.xml><?xml version="1.0" encoding="utf-8"?>
<sst xmlns="http://schemas.openxmlformats.org/spreadsheetml/2006/main" count="2018" uniqueCount="158">
  <si>
    <t>Отчет об исполнении муниципального социального заказа на оказание муниципальных услуг в социальной сфере, отнесенных к полномочиям органа местного самоуправления Департамент образования администрации города Нефтеюганска, на 2025 год и на плановый период 2026 - 2029 годов</t>
  </si>
  <si>
    <t>Коды</t>
  </si>
  <si>
    <t>Уполномоченный орган</t>
  </si>
  <si>
    <t>ДЕПАРТАМЕНТ ОБРАЗОВАНИЯ АДМИНИСТРАЦИИ ГОРОДА НЕФТЕЮГАНСКА</t>
  </si>
  <si>
    <t>Форма ОКУД</t>
  </si>
  <si>
    <t>Наименование деятельности</t>
  </si>
  <si>
    <t>Реализация дополнительных образовательных программ</t>
  </si>
  <si>
    <t>Дата</t>
  </si>
  <si>
    <t>Периодичность</t>
  </si>
  <si>
    <t>год</t>
  </si>
  <si>
    <t>по ОКПО</t>
  </si>
  <si>
    <t>Глава БК</t>
  </si>
  <si>
    <t>Сведения о фактическом достижении показателей, характеризующих объем оказания муниципальной услуги
в социальной сфере (укрупненной муниципальной услуги)</t>
  </si>
  <si>
    <t>Наименование муниципальной услуги
(укрупненной муниципальной услуги)</t>
  </si>
  <si>
    <t xml:space="preserve">Год определения исполнителей муниципальной
(укрупненной муниципальной услуги) </t>
  </si>
  <si>
    <t xml:space="preserve">Место оказания муниципальной услуги
(укрупненной муниципальной услуги) </t>
  </si>
  <si>
    <t>Показатель, характеризующий объем оказания муниципальной услуги
(укрупненной муниципальной услуги)</t>
  </si>
  <si>
    <t>Значение планового показателя, характеризующего объем оказания муниципальной услуги
(укрупненной муниципальной услуги)</t>
  </si>
  <si>
    <t xml:space="preserve">Значение предельного допустимого возможного отклонения от показателя, характеризующего объем оказания муниципальной услуги
(укрупненной муниципальной услуги) </t>
  </si>
  <si>
    <t>Значение фактического показателя, характеризующего объем оказания муниципальной услуги (укрупненной муниципальной услуги), на 1 января 2026 г.</t>
  </si>
  <si>
    <t xml:space="preserve">Значение фактического отклонения от показателя, характеризующего объем оказания муниципальной услуги
(укрупненной муниципальной услуги) </t>
  </si>
  <si>
    <t>Количество исполнителей услуг, исполнивших муниципальное задание, соглашение, с отклонениями, превышающими предельные допустимые возможные отклонения от показателя, характеризующего объем оказания муниципальной услуги
(укрупненной муниципальной услуги)</t>
  </si>
  <si>
    <t>Доля исполнителей услуг, исполнивших муниципальное задание, соглашение, с отклонениями, превышающими предельные допустимые возможные отклонения от показателя, характеризующего объем оказания муниципальной услуги
(укрупненной муниципальной услуги)</t>
  </si>
  <si>
    <t xml:space="preserve">наименование показателя </t>
  </si>
  <si>
    <t>единица измерения</t>
  </si>
  <si>
    <t>всего</t>
  </si>
  <si>
    <t>в том числе</t>
  </si>
  <si>
    <t>наименование</t>
  </si>
  <si>
    <t>код по ОКЕИ</t>
  </si>
  <si>
    <t>оказываемого муниципальными казенными учреждениями на основании муниципального задания</t>
  </si>
  <si>
    <t xml:space="preserve">оказываемого муниципальными бюджетными и автономными учреждениями на основании муниципального задания </t>
  </si>
  <si>
    <t xml:space="preserve">оказываемого в соответствии с конкурсом </t>
  </si>
  <si>
    <t xml:space="preserve">оказываемого в соответствии с социальными сертификатами </t>
  </si>
  <si>
    <t xml:space="preserve">оказываемого муниципальными казенными учреждениями на основании муниципального задания </t>
  </si>
  <si>
    <t>Дополнительное образование</t>
  </si>
  <si>
    <t>Ханты-Мансийский автономный округ - Югра</t>
  </si>
  <si>
    <t>Количество человеко-часов</t>
  </si>
  <si>
    <t>Человеко-часы</t>
  </si>
  <si>
    <t>Сведения о фактическом достижении показателей, характеризующих качество оказания муниципальной услуги в социальной сфере (муниципальных услуг в социальной сфере, составляющих укрупненную муниципальную услугу)</t>
  </si>
  <si>
    <t xml:space="preserve">Наименование муниципальной услуги </t>
  </si>
  <si>
    <t>Уникальный номер реестровой записи</t>
  </si>
  <si>
    <t>Содержание муниципальной услуги</t>
  </si>
  <si>
    <t>Условия (формы) оказания муниципальной услуги</t>
  </si>
  <si>
    <t>Категории потребителей муниципальных услуг</t>
  </si>
  <si>
    <t xml:space="preserve">Год определения исполнителей муниципальной услуги </t>
  </si>
  <si>
    <t xml:space="preserve">Место оказания муниципальной услуги </t>
  </si>
  <si>
    <t>Показатель, характеризующий качество оказания муниципальной услуги</t>
  </si>
  <si>
    <t>Значение планового показателя, характеризующего качество оказания муниципальной услуги</t>
  </si>
  <si>
    <t>Значение предельного допустимого возможного отклонения от показателя, характеризующего качество оказания муниципальной услуги</t>
  </si>
  <si>
    <t>Значение фактического отклонения от показателя, характеризующего качество оказания муниципальной услуги</t>
  </si>
  <si>
    <t>Количество исполнителей услуг, исполнивших муниципальное задание, соглашение, с отклонениями, превышающими предельные допустимые возможные отклонения от показателя, характеризующего качество оказания муниципальной услуги</t>
  </si>
  <si>
    <t>Доля исполнителей услуг, исполнивших муниципальное задание, соглашение, с отклонениями, превышающими предельные допустимые возможные отклонения от показателя, характеризующего качество оказания муниципальной услуги</t>
  </si>
  <si>
    <t xml:space="preserve">наименование </t>
  </si>
  <si>
    <t>Код по ОКЕИ</t>
  </si>
  <si>
    <t>42.Г42.0 Реализация дополнительных общеразвивающих программ</t>
  </si>
  <si>
    <t>804200О.99.0.ББ52АЖ72000</t>
  </si>
  <si>
    <t>очная</t>
  </si>
  <si>
    <t>028 дети за исключением детей с ограниченными возможностями здоровья (ОВЗ) и детей-инвалидов</t>
  </si>
  <si>
    <t>Уровень удовлетворенности граждан качеством предоставления государственных и муниципальных услуг</t>
  </si>
  <si>
    <t>Процент</t>
  </si>
  <si>
    <t>-</t>
  </si>
  <si>
    <t>804200О.99.0.ББ52АЖ73000</t>
  </si>
  <si>
    <t>очная с применением дистанционных образовательных технологий</t>
  </si>
  <si>
    <t>очная с применением сетевой формы реализации</t>
  </si>
  <si>
    <t>804200О.99.0.ББ52АЖ85000</t>
  </si>
  <si>
    <t>очная с применением сетевой формы реализации и дистанционных образовательных технологий</t>
  </si>
  <si>
    <t>804200О.99.0.ББ52АЖ96000</t>
  </si>
  <si>
    <t>804200О.99.0.ББ52АЖ97000</t>
  </si>
  <si>
    <t>804200О.99.0.ББ52АЗ20000</t>
  </si>
  <si>
    <t>804200О.99.0.ББ52АЗ21000</t>
  </si>
  <si>
    <t>804200О.99.0.ББ52АЗ32000</t>
  </si>
  <si>
    <t>804200О.99.0.ББ52АЗ44000</t>
  </si>
  <si>
    <t>804200О.99.0.ББ52АЗ45000</t>
  </si>
  <si>
    <t>804200О.99.0.ББ52АЗ57000</t>
  </si>
  <si>
    <t>804200О.99.0.ББ52АМ76000</t>
  </si>
  <si>
    <t>030 дети с ограниченными возможностями здоровья (ОВЗ)</t>
  </si>
  <si>
    <t>804200О.99.0.ББ52АН24000</t>
  </si>
  <si>
    <t>804200О.99.0.ББ52АН49000</t>
  </si>
  <si>
    <t>854100О.99.0.ББ52БР20000</t>
  </si>
  <si>
    <t>001 Обучающиеся за исключением обучающихся с ограниченными возможностями здоровья (ОВЗ) и детей-инвалидов</t>
  </si>
  <si>
    <t>854100О.99.0.ББ52БС88000</t>
  </si>
  <si>
    <t>002 Обучающиеся с ограниченными возможностями здоровья (ОВЗ)</t>
  </si>
  <si>
    <t>804200О.99.0.ББ52АЖ81000</t>
  </si>
  <si>
    <t>заочная с применением дистанционных образовательных технологий</t>
  </si>
  <si>
    <t>804200О.99.0.ББ52АЖ83000</t>
  </si>
  <si>
    <t>заочная с применением дистанционных образовательных технологий и электронного обучения</t>
  </si>
  <si>
    <t>804200О.99.0.ББ52АЗ55000</t>
  </si>
  <si>
    <t>854100О.99.0.ББ52БР29000</t>
  </si>
  <si>
    <t>854100О.99.0.ББ52БР31000</t>
  </si>
  <si>
    <t>Сведения о плановых показателях, характеризующих объем и качество оказания муниципальной услуги в социальной сфере (муниципальных услуг в социальной сфере, составляющих укрупненную муниципальную услугу), на 1 января 2026 г.</t>
  </si>
  <si>
    <t>Исполнитель муниципальной услуги</t>
  </si>
  <si>
    <t>Наименование муниципальной услуги</t>
  </si>
  <si>
    <t xml:space="preserve">Условия (формы) оказания муниципальной услуги </t>
  </si>
  <si>
    <t xml:space="preserve">Год определения исполнителей муниципальных услуг </t>
  </si>
  <si>
    <t xml:space="preserve">Значение планового показателя, характеризующего качество оказания муниципальной услуги </t>
  </si>
  <si>
    <t xml:space="preserve">Предельные допустимые возможные отклонения от показателя, характеризующего качество оказания муниципальной услуги </t>
  </si>
  <si>
    <t>Показатель, характеризующий объем оказания муниципальной услуги</t>
  </si>
  <si>
    <t xml:space="preserve">Значение планового показателя, характеризующего объем оказания муниципальной услуги </t>
  </si>
  <si>
    <t xml:space="preserve">Предельные допустимые возможные отклонения от показателя, характеризующего объем оказания муниципальной услуги </t>
  </si>
  <si>
    <t>уникальный код организации по Сводному реестру</t>
  </si>
  <si>
    <t>наименование исполнителя муниципальной услуги</t>
  </si>
  <si>
    <t>организационно-правовая форма</t>
  </si>
  <si>
    <t xml:space="preserve">оказываемый муниципальными казенными учреждениями на основании муниципального задания </t>
  </si>
  <si>
    <t xml:space="preserve">оказываемый муниципальными бюджетными и автономными учреждениями на основании муниципального задания </t>
  </si>
  <si>
    <t xml:space="preserve">в соответствии с конкурсом </t>
  </si>
  <si>
    <t xml:space="preserve">в соответствии с социальными сертификатами </t>
  </si>
  <si>
    <t>код по ОКОПФ</t>
  </si>
  <si>
    <t xml:space="preserve">код по ОКЕИ </t>
  </si>
  <si>
    <t xml:space="preserve">Код по ОКЕИ </t>
  </si>
  <si>
    <t>МБОУ "ШКОЛА РАЗВИТИЯ № 24"</t>
  </si>
  <si>
    <t>Техническая</t>
  </si>
  <si>
    <t>МБОУ "СОШ № 3 ИМ. А.А. ИВАСЕНКО"</t>
  </si>
  <si>
    <t>МБОУ "СОШ № 7"</t>
  </si>
  <si>
    <t>МБОУ "ЛИЦЕЙ № 1"</t>
  </si>
  <si>
    <t>МБОУ "СОШ № 5"</t>
  </si>
  <si>
    <t>МБОУ "СОШ № 2 ИМ.А.И.ИСАЕВОЙ"</t>
  </si>
  <si>
    <t>МБОУ "СОКШ № 4"</t>
  </si>
  <si>
    <t>МБОУ "СОШ № 1"</t>
  </si>
  <si>
    <t>МБОУ "Начальная школа № 15"</t>
  </si>
  <si>
    <t>МБОУ "СОШ № 14"</t>
  </si>
  <si>
    <t>МБОУ "СОШ № 10"</t>
  </si>
  <si>
    <t>МБОУ "СОШ № 8"</t>
  </si>
  <si>
    <t>МБОУ "СОШ № 6"</t>
  </si>
  <si>
    <t>МБОУ "СОШ № 9"</t>
  </si>
  <si>
    <t>742D0074</t>
  </si>
  <si>
    <t>АУ "НЕФТЕЮГАНСКИЙ ПОЛИТЕХНИЧЕСКИЙ КОЛЛЕДЖ"</t>
  </si>
  <si>
    <t>Итого по муниципальной услуге</t>
  </si>
  <si>
    <t>МБУ ДО "ЦДО "ПОИСК"</t>
  </si>
  <si>
    <t>МБУ ДО "Дом детского творчества"</t>
  </si>
  <si>
    <t>МБОУ "СОШ № 13"</t>
  </si>
  <si>
    <t>Университет "Синергия"</t>
  </si>
  <si>
    <t>Естественнонаучная</t>
  </si>
  <si>
    <t>МООГН "СПОРТИВНО-ОЗДОРОВИТЕЛЬНЫЙ КЛУБ ФИТНЕСА И СПОРТИВНОЙ АЭРОБИКИ "ГРАЦИЯ"</t>
  </si>
  <si>
    <t>Физкультурно-спортивная</t>
  </si>
  <si>
    <t>АНО ДПО "СТАРТУМ"</t>
  </si>
  <si>
    <t>ИП Хабибуллина Аделина Радиковна</t>
  </si>
  <si>
    <t>Художественная</t>
  </si>
  <si>
    <t>РСОО ХМАО-Югры "Федерация хоккея"</t>
  </si>
  <si>
    <t>ООО "ИОТ"</t>
  </si>
  <si>
    <t>Социально-гуманитарная</t>
  </si>
  <si>
    <t>ИП Омарова Малахат Сойффаддин Кызы</t>
  </si>
  <si>
    <t>Итого по укрупненной муниципальной услуге</t>
  </si>
  <si>
    <t>Сведения о фактических показателях, характеризующих объем и качество оказания муниципальной услуги в социальной сфере (муниципальных услуг в социальной сфере, составляющих укрупненную муниципальную услугу), на 1 января 2026 г.</t>
  </si>
  <si>
    <t xml:space="preserve">Категории потребителей муниципальных услуг </t>
  </si>
  <si>
    <t>Год определения исполнителей муниципальных услуг</t>
  </si>
  <si>
    <t xml:space="preserve">Значение фактического показателя, характеризующего качество оказания муниципальной услуги </t>
  </si>
  <si>
    <t>Фактическое отклонение от показателя, характеризующего качество оказания муниципальной услуги</t>
  </si>
  <si>
    <t>Значение фактического показателя, характеризующего объем оказания муниципальной услуги</t>
  </si>
  <si>
    <t>Фактическое отклонение от показателя, характеризующего объем оказания муниципальной услуги</t>
  </si>
  <si>
    <t xml:space="preserve">Отклонение, превышающее предельные допустимые возможные отклонения от показателя, характеризующего качество оказания муниципальной услуги </t>
  </si>
  <si>
    <t xml:space="preserve">Отклонение, превышающее предельные допустимые возможные отклонения от показателя, характеризующего объем оказания муниципальной услуги </t>
  </si>
  <si>
    <t>Причина превышения</t>
  </si>
  <si>
    <t xml:space="preserve">уникальный код организации по Сводному реестру </t>
  </si>
  <si>
    <t xml:space="preserve">наименование исполнителя муниципальной услуги </t>
  </si>
  <si>
    <t>оказываемый муниципальными казенными учреждениями на основании муниципального задания</t>
  </si>
  <si>
    <t>оказываемый муниципальными бюджетными и автономными учреждениями на основании муниципального задания</t>
  </si>
  <si>
    <t>02117930</t>
  </si>
  <si>
    <t>Значение фактического показателя, характеризующего качество оказания муниципальной услуги на 1 января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</si>
</sst>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scheme val="minor"/>
    </font>
    <font>
      <sz val="11"/>
      <color rgb="FFFFFFFF"/>
      <name val="Calibri"/>
      <scheme val="minor"/>
    </font>
    <font>
      <sz val="11"/>
      <color rgb="FF000000"/>
      <name val="Times New Roman"/>
    </font>
    <font>
      <sz val="18"/>
      <color rgb="FF000000"/>
      <name val="Calibri"/>
      <scheme val="minor"/>
    </font>
    <font>
      <sz val="22"/>
      <color rgb="FF000000"/>
      <name val="Calibri"/>
      <scheme val="minor"/>
    </font>
    <font>
      <sz val="16"/>
      <color rgb="FF000000"/>
      <name val="Calibri"/>
      <family val="2"/>
      <charset val="204"/>
      <scheme val="minor"/>
    </font>
    <font>
      <b/>
      <i/>
      <sz val="14"/>
      <color rgb="FFFFFFFF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22"/>
      <color rgb="FF000000"/>
      <name val="Calibri"/>
      <family val="2"/>
      <charset val="204"/>
      <scheme val="minor"/>
    </font>
    <font>
      <sz val="12"/>
      <color rgb="FFFFFFFF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sz val="14"/>
      <color rgb="FFFFFFFF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/>
    <xf numFmtId="0" fontId="0" fillId="0" borderId="4" xfId="0" applyBorder="1" applyAlignment="1">
      <alignment horizontal="left" vertical="center" wrapText="1"/>
    </xf>
    <xf numFmtId="0" fontId="0" fillId="0" borderId="9" xfId="0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7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2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workbookViewId="0">
      <selection activeCell="M11" sqref="A1:N12"/>
    </sheetView>
  </sheetViews>
  <sheetFormatPr defaultRowHeight="15" x14ac:dyDescent="0.25"/>
  <sheetData>
    <row r="1" spans="1:14" ht="27.75" customHeight="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65.7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 t="s">
        <v>1</v>
      </c>
      <c r="N3" s="60"/>
    </row>
    <row r="4" spans="1:14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x14ac:dyDescent="0.25">
      <c r="A5" s="60" t="s">
        <v>2</v>
      </c>
      <c r="B5" s="60"/>
      <c r="C5" s="60"/>
      <c r="D5" s="62" t="s">
        <v>3</v>
      </c>
      <c r="E5" s="62"/>
      <c r="F5" s="62"/>
      <c r="G5" s="62"/>
      <c r="H5" s="62"/>
      <c r="I5" s="62"/>
      <c r="J5" s="62"/>
      <c r="K5" s="60" t="s">
        <v>4</v>
      </c>
      <c r="L5" s="60"/>
      <c r="M5" s="60"/>
      <c r="N5" s="60"/>
    </row>
    <row r="6" spans="1:14" x14ac:dyDescent="0.25">
      <c r="A6" s="60"/>
      <c r="B6" s="60"/>
      <c r="C6" s="60"/>
      <c r="D6" s="62"/>
      <c r="E6" s="62"/>
      <c r="F6" s="62"/>
      <c r="G6" s="62"/>
      <c r="H6" s="62"/>
      <c r="I6" s="62"/>
      <c r="J6" s="62"/>
      <c r="K6" s="60"/>
      <c r="L6" s="60"/>
      <c r="M6" s="60"/>
      <c r="N6" s="60"/>
    </row>
    <row r="7" spans="1:14" x14ac:dyDescent="0.25">
      <c r="A7" s="60" t="s">
        <v>5</v>
      </c>
      <c r="B7" s="60"/>
      <c r="C7" s="60"/>
      <c r="D7" s="60" t="s">
        <v>6</v>
      </c>
      <c r="E7" s="60"/>
      <c r="F7" s="60"/>
      <c r="G7" s="60"/>
      <c r="H7" s="60"/>
      <c r="I7" s="60"/>
      <c r="J7" s="60"/>
      <c r="K7" s="60" t="s">
        <v>7</v>
      </c>
      <c r="L7" s="60"/>
      <c r="M7" s="61">
        <v>46034</v>
      </c>
      <c r="N7" s="60"/>
    </row>
    <row r="8" spans="1:14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x14ac:dyDescent="0.25">
      <c r="A9" s="60" t="s">
        <v>8</v>
      </c>
      <c r="B9" s="60"/>
      <c r="C9" s="60"/>
      <c r="D9" s="60" t="s">
        <v>9</v>
      </c>
      <c r="E9" s="60"/>
      <c r="F9" s="60"/>
      <c r="G9" s="60"/>
      <c r="H9" s="60"/>
      <c r="I9" s="60"/>
      <c r="J9" s="60"/>
      <c r="K9" s="60" t="s">
        <v>10</v>
      </c>
      <c r="L9" s="60"/>
      <c r="M9" s="60" t="s">
        <v>156</v>
      </c>
      <c r="N9" s="60"/>
    </row>
    <row r="10" spans="1:14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1:14" x14ac:dyDescent="0.25">
      <c r="K11" s="60" t="s">
        <v>11</v>
      </c>
      <c r="L11" s="60"/>
      <c r="M11" s="60">
        <v>231</v>
      </c>
      <c r="N11" s="60"/>
    </row>
    <row r="12" spans="1:14" x14ac:dyDescent="0.25">
      <c r="K12" s="60"/>
      <c r="L12" s="60"/>
      <c r="M12" s="60"/>
      <c r="N12" s="60"/>
    </row>
  </sheetData>
  <mergeCells count="18">
    <mergeCell ref="K11:L12"/>
    <mergeCell ref="M11:N12"/>
    <mergeCell ref="A9:C10"/>
    <mergeCell ref="D9:J10"/>
    <mergeCell ref="K9:L10"/>
    <mergeCell ref="M9:N10"/>
    <mergeCell ref="A7:C8"/>
    <mergeCell ref="D7:J8"/>
    <mergeCell ref="K7:L8"/>
    <mergeCell ref="M7:N8"/>
    <mergeCell ref="A3:L4"/>
    <mergeCell ref="M3:N4"/>
    <mergeCell ref="A5:C6"/>
    <mergeCell ref="D5:J6"/>
    <mergeCell ref="K5:L6"/>
    <mergeCell ref="M5:N6"/>
    <mergeCell ref="A2:N2"/>
    <mergeCell ref="A1:N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"/>
  <sheetViews>
    <sheetView zoomScale="60" zoomScaleNormal="60" workbookViewId="0">
      <selection activeCell="T6" sqref="A1:T6"/>
    </sheetView>
  </sheetViews>
  <sheetFormatPr defaultRowHeight="15" x14ac:dyDescent="0.25"/>
  <cols>
    <col min="1" max="1" width="17.7109375" style="7" customWidth="1"/>
    <col min="2" max="2" width="9.42578125" style="7" customWidth="1"/>
    <col min="3" max="3" width="18.28515625" style="7" customWidth="1"/>
    <col min="4" max="4" width="12.7109375" style="7" customWidth="1"/>
    <col min="5" max="5" width="16.28515625" style="7" customWidth="1"/>
    <col min="6" max="6" width="6.5703125" style="7" customWidth="1"/>
    <col min="7" max="7" width="8.85546875" style="7" customWidth="1"/>
    <col min="8" max="8" width="13.5703125" style="7" customWidth="1"/>
    <col min="9" max="9" width="20" style="7" customWidth="1"/>
    <col min="10" max="10" width="15.28515625" style="7" customWidth="1"/>
    <col min="11" max="11" width="17.42578125" style="7" customWidth="1"/>
    <col min="12" max="12" width="16.85546875" style="7" customWidth="1"/>
    <col min="13" max="13" width="9.42578125" style="7" customWidth="1"/>
    <col min="14" max="14" width="15.7109375" style="7" customWidth="1"/>
    <col min="15" max="15" width="16.7109375" style="7" customWidth="1"/>
    <col min="16" max="16" width="12" style="7" customWidth="1"/>
    <col min="17" max="17" width="17" style="7" customWidth="1"/>
    <col min="18" max="18" width="14.42578125" style="7" customWidth="1"/>
    <col min="19" max="19" width="23.140625" style="7" customWidth="1"/>
    <col min="20" max="20" width="24.28515625" style="7" customWidth="1"/>
    <col min="21" max="21" width="9.140625" style="7" customWidth="1"/>
  </cols>
  <sheetData>
    <row r="1" spans="1:20" ht="23.25" customHeight="1" x14ac:dyDescent="0.25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s="2" customFormat="1" ht="75" customHeight="1" x14ac:dyDescent="0.25">
      <c r="A2" s="64" t="s">
        <v>13</v>
      </c>
      <c r="B2" s="64" t="s">
        <v>14</v>
      </c>
      <c r="C2" s="64" t="s">
        <v>15</v>
      </c>
      <c r="D2" s="64" t="s">
        <v>16</v>
      </c>
      <c r="E2" s="64"/>
      <c r="F2" s="64"/>
      <c r="G2" s="64" t="s">
        <v>17</v>
      </c>
      <c r="H2" s="64"/>
      <c r="I2" s="64"/>
      <c r="J2" s="64"/>
      <c r="K2" s="64"/>
      <c r="L2" s="64" t="s">
        <v>18</v>
      </c>
      <c r="M2" s="64" t="s">
        <v>19</v>
      </c>
      <c r="N2" s="64"/>
      <c r="O2" s="64"/>
      <c r="P2" s="64"/>
      <c r="Q2" s="64"/>
      <c r="R2" s="64" t="s">
        <v>20</v>
      </c>
      <c r="S2" s="64" t="s">
        <v>21</v>
      </c>
      <c r="T2" s="64" t="s">
        <v>22</v>
      </c>
    </row>
    <row r="3" spans="1:20" s="2" customFormat="1" ht="30" customHeight="1" x14ac:dyDescent="0.25">
      <c r="A3" s="64"/>
      <c r="B3" s="64"/>
      <c r="C3" s="64"/>
      <c r="D3" s="64" t="s">
        <v>23</v>
      </c>
      <c r="E3" s="64" t="s">
        <v>24</v>
      </c>
      <c r="F3" s="64"/>
      <c r="G3" s="64" t="s">
        <v>25</v>
      </c>
      <c r="H3" s="64" t="s">
        <v>26</v>
      </c>
      <c r="I3" s="64"/>
      <c r="J3" s="64"/>
      <c r="K3" s="64"/>
      <c r="L3" s="64"/>
      <c r="M3" s="64" t="s">
        <v>25</v>
      </c>
      <c r="N3" s="64" t="s">
        <v>26</v>
      </c>
      <c r="O3" s="64"/>
      <c r="P3" s="64"/>
      <c r="Q3" s="64"/>
      <c r="R3" s="64"/>
      <c r="S3" s="64"/>
      <c r="T3" s="64"/>
    </row>
    <row r="4" spans="1:20" s="2" customFormat="1" ht="161.25" customHeight="1" x14ac:dyDescent="0.25">
      <c r="A4" s="64"/>
      <c r="B4" s="64"/>
      <c r="C4" s="64"/>
      <c r="D4" s="64"/>
      <c r="E4" s="3" t="s">
        <v>27</v>
      </c>
      <c r="F4" s="3" t="s">
        <v>28</v>
      </c>
      <c r="G4" s="64"/>
      <c r="H4" s="3" t="s">
        <v>29</v>
      </c>
      <c r="I4" s="3" t="s">
        <v>30</v>
      </c>
      <c r="J4" s="3" t="s">
        <v>31</v>
      </c>
      <c r="K4" s="3" t="s">
        <v>32</v>
      </c>
      <c r="L4" s="64"/>
      <c r="M4" s="64"/>
      <c r="N4" s="3" t="s">
        <v>33</v>
      </c>
      <c r="O4" s="3" t="s">
        <v>30</v>
      </c>
      <c r="P4" s="3" t="s">
        <v>31</v>
      </c>
      <c r="Q4" s="3" t="s">
        <v>32</v>
      </c>
      <c r="R4" s="64"/>
      <c r="S4" s="64"/>
      <c r="T4" s="64"/>
    </row>
    <row r="5" spans="1:20" s="2" customFormat="1" ht="30" customHeight="1" x14ac:dyDescent="0.25">
      <c r="A5" s="3">
        <v>1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4">
        <v>7</v>
      </c>
      <c r="H5" s="3">
        <v>8</v>
      </c>
      <c r="I5" s="4">
        <v>9</v>
      </c>
      <c r="J5" s="3">
        <v>10</v>
      </c>
      <c r="K5" s="4">
        <v>11</v>
      </c>
      <c r="L5" s="3">
        <v>12</v>
      </c>
      <c r="M5" s="4">
        <v>13</v>
      </c>
      <c r="N5" s="3">
        <v>14</v>
      </c>
      <c r="O5" s="4">
        <v>15</v>
      </c>
      <c r="P5" s="3">
        <v>16</v>
      </c>
      <c r="Q5" s="4">
        <v>17</v>
      </c>
      <c r="R5" s="3">
        <v>18</v>
      </c>
      <c r="S5" s="4">
        <v>19</v>
      </c>
      <c r="T5" s="3">
        <v>20</v>
      </c>
    </row>
    <row r="6" spans="1:20" ht="60" x14ac:dyDescent="0.25">
      <c r="A6" s="5" t="s">
        <v>34</v>
      </c>
      <c r="B6" s="6">
        <v>2025</v>
      </c>
      <c r="C6" s="6" t="s">
        <v>35</v>
      </c>
      <c r="D6" s="6" t="s">
        <v>36</v>
      </c>
      <c r="E6" s="6" t="s">
        <v>37</v>
      </c>
      <c r="F6" s="6">
        <v>539</v>
      </c>
      <c r="G6" s="6">
        <v>991066</v>
      </c>
      <c r="H6" s="6">
        <v>0</v>
      </c>
      <c r="I6" s="6">
        <v>691890</v>
      </c>
      <c r="J6" s="6">
        <v>0</v>
      </c>
      <c r="K6" s="6">
        <v>299176</v>
      </c>
      <c r="L6" s="6">
        <f>ROUND(G6/100*5,0)</f>
        <v>49553</v>
      </c>
      <c r="M6" s="6">
        <v>1005858</v>
      </c>
      <c r="N6" s="6">
        <v>0</v>
      </c>
      <c r="O6" s="6">
        <v>706682</v>
      </c>
      <c r="P6" s="6">
        <v>0</v>
      </c>
      <c r="Q6" s="6">
        <v>299176</v>
      </c>
      <c r="R6" s="6">
        <f>ABS(M6-G6)</f>
        <v>14792</v>
      </c>
      <c r="S6" s="38">
        <v>2</v>
      </c>
      <c r="T6" s="39">
        <v>0.08</v>
      </c>
    </row>
  </sheetData>
  <mergeCells count="17">
    <mergeCell ref="G2:K2"/>
    <mergeCell ref="A1:T1"/>
    <mergeCell ref="M2:Q2"/>
    <mergeCell ref="R2:R4"/>
    <mergeCell ref="S2:S4"/>
    <mergeCell ref="T2:T4"/>
    <mergeCell ref="D3:D4"/>
    <mergeCell ref="E3:F3"/>
    <mergeCell ref="G3:G4"/>
    <mergeCell ref="H3:K3"/>
    <mergeCell ref="M3:M4"/>
    <mergeCell ref="N3:Q3"/>
    <mergeCell ref="L2:L4"/>
    <mergeCell ref="A2:A4"/>
    <mergeCell ref="B2:B4"/>
    <mergeCell ref="C2:C4"/>
    <mergeCell ref="D2:F2"/>
  </mergeCells>
  <pageMargins left="0.25" right="0.25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8925-13B2-4DD8-B98E-A5FC342444F0}">
  <sheetPr>
    <pageSetUpPr fitToPage="1"/>
  </sheetPr>
  <dimension ref="A1:Q5"/>
  <sheetViews>
    <sheetView tabSelected="1" zoomScale="55" zoomScaleNormal="55" workbookViewId="0">
      <selection activeCell="P7" sqref="A1:P7"/>
    </sheetView>
  </sheetViews>
  <sheetFormatPr defaultRowHeight="30" customHeight="1" x14ac:dyDescent="0.25"/>
  <cols>
    <col min="1" max="1" width="15.85546875" style="46" customWidth="1"/>
    <col min="2" max="2" width="22.140625" style="46" customWidth="1"/>
    <col min="3" max="3" width="22.28515625" style="46" customWidth="1"/>
    <col min="4" max="4" width="17.5703125" style="46" customWidth="1"/>
    <col min="5" max="5" width="20.7109375" style="46" customWidth="1"/>
    <col min="6" max="7" width="18.28515625" style="46" customWidth="1"/>
    <col min="8" max="8" width="17.28515625" style="46" customWidth="1"/>
    <col min="9" max="9" width="27.42578125" style="46" customWidth="1"/>
    <col min="10" max="10" width="9.140625" style="46" customWidth="1"/>
    <col min="11" max="11" width="20.7109375" style="46" customWidth="1"/>
    <col min="12" max="14" width="27.42578125" style="46" customWidth="1"/>
    <col min="15" max="16" width="36.5703125" style="46" customWidth="1"/>
    <col min="17" max="17" width="9.140625" style="7" customWidth="1"/>
    <col min="18" max="16384" width="9.140625" style="1"/>
  </cols>
  <sheetData>
    <row r="1" spans="1:16" ht="23.25" customHeight="1" x14ac:dyDescent="0.25">
      <c r="A1" s="65" t="s">
        <v>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1:16" s="44" customFormat="1" ht="45" customHeight="1" x14ac:dyDescent="0.25">
      <c r="A2" s="64" t="s">
        <v>39</v>
      </c>
      <c r="B2" s="64" t="s">
        <v>40</v>
      </c>
      <c r="C2" s="64" t="s">
        <v>41</v>
      </c>
      <c r="D2" s="64" t="s">
        <v>42</v>
      </c>
      <c r="E2" s="64" t="s">
        <v>43</v>
      </c>
      <c r="F2" s="64" t="s">
        <v>44</v>
      </c>
      <c r="G2" s="64" t="s">
        <v>45</v>
      </c>
      <c r="H2" s="64" t="s">
        <v>46</v>
      </c>
      <c r="I2" s="64"/>
      <c r="J2" s="64"/>
      <c r="K2" s="64" t="s">
        <v>47</v>
      </c>
      <c r="L2" s="64" t="s">
        <v>157</v>
      </c>
      <c r="M2" s="64" t="s">
        <v>48</v>
      </c>
      <c r="N2" s="64" t="s">
        <v>49</v>
      </c>
      <c r="O2" s="64" t="s">
        <v>50</v>
      </c>
      <c r="P2" s="64" t="s">
        <v>51</v>
      </c>
    </row>
    <row r="3" spans="1:16" s="44" customFormat="1" ht="30" customHeight="1" x14ac:dyDescent="0.25">
      <c r="A3" s="64"/>
      <c r="B3" s="64"/>
      <c r="C3" s="64"/>
      <c r="D3" s="64"/>
      <c r="E3" s="64"/>
      <c r="F3" s="64"/>
      <c r="G3" s="64"/>
      <c r="H3" s="64" t="s">
        <v>23</v>
      </c>
      <c r="I3" s="64" t="s">
        <v>24</v>
      </c>
      <c r="J3" s="64"/>
      <c r="K3" s="64"/>
      <c r="L3" s="64"/>
      <c r="M3" s="64"/>
      <c r="N3" s="64"/>
      <c r="O3" s="64"/>
      <c r="P3" s="64"/>
    </row>
    <row r="4" spans="1:16" s="44" customFormat="1" ht="45" customHeight="1" x14ac:dyDescent="0.25">
      <c r="A4" s="64"/>
      <c r="B4" s="64"/>
      <c r="C4" s="64"/>
      <c r="D4" s="64"/>
      <c r="E4" s="64"/>
      <c r="F4" s="64"/>
      <c r="G4" s="64"/>
      <c r="H4" s="64"/>
      <c r="I4" s="45" t="s">
        <v>52</v>
      </c>
      <c r="J4" s="45" t="s">
        <v>53</v>
      </c>
      <c r="K4" s="64"/>
      <c r="L4" s="64"/>
      <c r="M4" s="64"/>
      <c r="N4" s="64"/>
      <c r="O4" s="64"/>
      <c r="P4" s="64"/>
    </row>
    <row r="5" spans="1:16" ht="30" customHeight="1" x14ac:dyDescent="0.25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45">
        <v>9</v>
      </c>
      <c r="J5" s="45">
        <v>10</v>
      </c>
      <c r="K5" s="45">
        <v>11</v>
      </c>
      <c r="L5" s="45">
        <v>12</v>
      </c>
      <c r="M5" s="45">
        <v>13</v>
      </c>
      <c r="N5" s="45">
        <v>14</v>
      </c>
      <c r="O5" s="45">
        <v>15</v>
      </c>
      <c r="P5" s="45">
        <v>16</v>
      </c>
    </row>
  </sheetData>
  <mergeCells count="17">
    <mergeCell ref="M2:M4"/>
    <mergeCell ref="N2:N4"/>
    <mergeCell ref="F2:F4"/>
    <mergeCell ref="A2:A4"/>
    <mergeCell ref="B2:B4"/>
    <mergeCell ref="C2:C4"/>
    <mergeCell ref="D2:D4"/>
    <mergeCell ref="E2:E4"/>
    <mergeCell ref="A1:P1"/>
    <mergeCell ref="O2:O4"/>
    <mergeCell ref="P2:P4"/>
    <mergeCell ref="H3:H4"/>
    <mergeCell ref="I3:J3"/>
    <mergeCell ref="G2:G4"/>
    <mergeCell ref="H2:J2"/>
    <mergeCell ref="K2:K4"/>
    <mergeCell ref="L2:L4"/>
  </mergeCells>
  <pageMargins left="0.25" right="0.25" top="0.75" bottom="0.75" header="0.3" footer="0.3"/>
  <pageSetup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95"/>
  <sheetViews>
    <sheetView zoomScale="60" zoomScaleNormal="60" workbookViewId="0">
      <selection activeCell="X92" sqref="A1:X92"/>
    </sheetView>
  </sheetViews>
  <sheetFormatPr defaultRowHeight="18.75" x14ac:dyDescent="0.3"/>
  <cols>
    <col min="1" max="1" width="2.85546875" customWidth="1"/>
    <col min="2" max="2" width="36.5703125" customWidth="1"/>
    <col min="3" max="3" width="3.28515625" customWidth="1"/>
    <col min="4" max="4" width="4.140625" customWidth="1"/>
    <col min="5" max="5" width="40" customWidth="1"/>
    <col min="6" max="6" width="32.28515625" customWidth="1"/>
    <col min="7" max="7" width="12.7109375" customWidth="1"/>
    <col min="8" max="8" width="6.85546875" customWidth="1"/>
    <col min="9" max="9" width="34.140625" customWidth="1"/>
    <col min="10" max="10" width="6.140625" customWidth="1"/>
    <col min="11" max="11" width="20.42578125" customWidth="1"/>
    <col min="12" max="12" width="29.28515625" customWidth="1"/>
    <col min="13" max="13" width="13.85546875" customWidth="1"/>
    <col min="14" max="14" width="9.140625" customWidth="1"/>
    <col min="15" max="15" width="1.42578125" customWidth="1"/>
    <col min="16" max="16" width="3.28515625" customWidth="1"/>
    <col min="17" max="17" width="15.5703125" customWidth="1"/>
    <col min="18" max="18" width="11.42578125" customWidth="1"/>
    <col min="19" max="19" width="5.5703125" customWidth="1"/>
    <col min="20" max="20" width="3.42578125" customWidth="1"/>
    <col min="21" max="21" width="17.7109375" customWidth="1"/>
    <col min="22" max="22" width="9.42578125" customWidth="1"/>
    <col min="23" max="23" width="11.85546875" customWidth="1"/>
    <col min="24" max="24" width="17.28515625" style="52" customWidth="1"/>
  </cols>
  <sheetData>
    <row r="1" spans="1:24" ht="54.75" customHeight="1" x14ac:dyDescent="0.25">
      <c r="A1" s="63" t="s">
        <v>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45" customHeight="1" x14ac:dyDescent="0.25">
      <c r="A2" s="64" t="s">
        <v>90</v>
      </c>
      <c r="B2" s="64"/>
      <c r="C2" s="64"/>
      <c r="D2" s="64"/>
      <c r="E2" s="64" t="s">
        <v>40</v>
      </c>
      <c r="F2" s="64" t="s">
        <v>91</v>
      </c>
      <c r="G2" s="64" t="s">
        <v>41</v>
      </c>
      <c r="H2" s="64" t="s">
        <v>92</v>
      </c>
      <c r="I2" s="64" t="s">
        <v>43</v>
      </c>
      <c r="J2" s="64" t="s">
        <v>93</v>
      </c>
      <c r="K2" s="64" t="s">
        <v>45</v>
      </c>
      <c r="L2" s="64" t="s">
        <v>46</v>
      </c>
      <c r="M2" s="64"/>
      <c r="N2" s="64"/>
      <c r="O2" s="64" t="s">
        <v>94</v>
      </c>
      <c r="P2" s="64" t="s">
        <v>95</v>
      </c>
      <c r="Q2" s="64" t="s">
        <v>96</v>
      </c>
      <c r="R2" s="64"/>
      <c r="S2" s="64"/>
      <c r="T2" s="64" t="s">
        <v>97</v>
      </c>
      <c r="U2" s="64"/>
      <c r="V2" s="64"/>
      <c r="W2" s="64"/>
      <c r="X2" s="68" t="s">
        <v>98</v>
      </c>
    </row>
    <row r="3" spans="1:24" ht="30" customHeight="1" x14ac:dyDescent="0.25">
      <c r="A3" s="64" t="s">
        <v>99</v>
      </c>
      <c r="B3" s="64" t="s">
        <v>100</v>
      </c>
      <c r="C3" s="64" t="s">
        <v>101</v>
      </c>
      <c r="D3" s="64"/>
      <c r="E3" s="64"/>
      <c r="F3" s="64"/>
      <c r="G3" s="64"/>
      <c r="H3" s="64"/>
      <c r="I3" s="64"/>
      <c r="J3" s="64"/>
      <c r="K3" s="64"/>
      <c r="L3" s="64" t="s">
        <v>23</v>
      </c>
      <c r="M3" s="64" t="s">
        <v>24</v>
      </c>
      <c r="N3" s="64"/>
      <c r="O3" s="64"/>
      <c r="P3" s="64"/>
      <c r="Q3" s="64" t="s">
        <v>23</v>
      </c>
      <c r="R3" s="64" t="s">
        <v>24</v>
      </c>
      <c r="S3" s="64"/>
      <c r="T3" s="64" t="s">
        <v>102</v>
      </c>
      <c r="U3" s="64" t="s">
        <v>103</v>
      </c>
      <c r="V3" s="64" t="s">
        <v>104</v>
      </c>
      <c r="W3" s="64" t="s">
        <v>105</v>
      </c>
      <c r="X3" s="68"/>
    </row>
    <row r="4" spans="1:24" ht="165" customHeight="1" x14ac:dyDescent="0.25">
      <c r="A4" s="64"/>
      <c r="B4" s="64"/>
      <c r="C4" s="3" t="s">
        <v>27</v>
      </c>
      <c r="D4" s="3" t="s">
        <v>106</v>
      </c>
      <c r="E4" s="64"/>
      <c r="F4" s="64"/>
      <c r="G4" s="64"/>
      <c r="H4" s="64"/>
      <c r="I4" s="64"/>
      <c r="J4" s="64"/>
      <c r="K4" s="64"/>
      <c r="L4" s="64"/>
      <c r="M4" s="3" t="s">
        <v>52</v>
      </c>
      <c r="N4" s="3" t="s">
        <v>107</v>
      </c>
      <c r="O4" s="64"/>
      <c r="P4" s="64"/>
      <c r="Q4" s="64"/>
      <c r="R4" s="3" t="s">
        <v>52</v>
      </c>
      <c r="S4" s="3" t="s">
        <v>108</v>
      </c>
      <c r="T4" s="64"/>
      <c r="U4" s="64"/>
      <c r="V4" s="64"/>
      <c r="W4" s="64"/>
      <c r="X4" s="68"/>
    </row>
    <row r="5" spans="1:24" ht="30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3">
        <v>19</v>
      </c>
      <c r="T5" s="3">
        <v>20</v>
      </c>
      <c r="U5" s="3">
        <v>21</v>
      </c>
      <c r="V5" s="3">
        <v>22</v>
      </c>
      <c r="W5" s="3">
        <v>23</v>
      </c>
      <c r="X5" s="47">
        <v>24</v>
      </c>
    </row>
    <row r="6" spans="1:24" ht="50.1" customHeight="1" x14ac:dyDescent="0.25">
      <c r="A6" s="13"/>
      <c r="B6" s="14" t="s">
        <v>109</v>
      </c>
      <c r="C6" s="13"/>
      <c r="D6" s="13"/>
      <c r="E6" s="14" t="s">
        <v>55</v>
      </c>
      <c r="F6" s="13" t="s">
        <v>54</v>
      </c>
      <c r="G6" s="13" t="s">
        <v>110</v>
      </c>
      <c r="H6" s="13" t="s">
        <v>56</v>
      </c>
      <c r="I6" s="13" t="s">
        <v>57</v>
      </c>
      <c r="J6" s="13">
        <v>2025</v>
      </c>
      <c r="K6" s="13" t="s">
        <v>35</v>
      </c>
      <c r="L6" s="10" t="s">
        <v>58</v>
      </c>
      <c r="M6" s="13" t="s">
        <v>59</v>
      </c>
      <c r="N6" s="13">
        <v>744</v>
      </c>
      <c r="O6" s="13" t="s">
        <v>60</v>
      </c>
      <c r="P6" s="13">
        <v>0</v>
      </c>
      <c r="Q6" s="10" t="s">
        <v>36</v>
      </c>
      <c r="R6" s="13" t="s">
        <v>37</v>
      </c>
      <c r="S6" s="13">
        <v>539</v>
      </c>
      <c r="T6" s="13">
        <v>0</v>
      </c>
      <c r="U6" s="25">
        <v>5760</v>
      </c>
      <c r="V6" s="25">
        <v>0</v>
      </c>
      <c r="W6" s="25">
        <v>1098</v>
      </c>
      <c r="X6" s="50">
        <f>ROUND((U6+W6)/100*5,0)</f>
        <v>343</v>
      </c>
    </row>
    <row r="7" spans="1:24" ht="50.1" customHeight="1" x14ac:dyDescent="0.25">
      <c r="A7" s="13"/>
      <c r="B7" s="14" t="s">
        <v>111</v>
      </c>
      <c r="C7" s="13"/>
      <c r="D7" s="13"/>
      <c r="E7" s="14" t="s">
        <v>55</v>
      </c>
      <c r="F7" s="13" t="s">
        <v>54</v>
      </c>
      <c r="G7" s="13" t="s">
        <v>110</v>
      </c>
      <c r="H7" s="13" t="s">
        <v>56</v>
      </c>
      <c r="I7" s="13" t="s">
        <v>57</v>
      </c>
      <c r="J7" s="13">
        <v>2025</v>
      </c>
      <c r="K7" s="13" t="s">
        <v>35</v>
      </c>
      <c r="L7" s="10" t="s">
        <v>58</v>
      </c>
      <c r="M7" s="13" t="s">
        <v>59</v>
      </c>
      <c r="N7" s="13">
        <v>744</v>
      </c>
      <c r="O7" s="13" t="s">
        <v>60</v>
      </c>
      <c r="P7" s="13">
        <v>0</v>
      </c>
      <c r="Q7" s="10" t="s">
        <v>36</v>
      </c>
      <c r="R7" s="13" t="s">
        <v>37</v>
      </c>
      <c r="S7" s="13">
        <v>539</v>
      </c>
      <c r="T7" s="13">
        <v>0</v>
      </c>
      <c r="U7" s="25">
        <v>20160</v>
      </c>
      <c r="V7" s="25">
        <v>0</v>
      </c>
      <c r="W7" s="25">
        <v>0</v>
      </c>
      <c r="X7" s="50">
        <f t="shared" ref="X7:X70" si="0">ROUND((U7+W7)/100*5,0)</f>
        <v>1008</v>
      </c>
    </row>
    <row r="8" spans="1:24" ht="50.1" customHeight="1" x14ac:dyDescent="0.25">
      <c r="A8" s="13"/>
      <c r="B8" s="14" t="s">
        <v>112</v>
      </c>
      <c r="C8" s="13"/>
      <c r="D8" s="13"/>
      <c r="E8" s="14" t="s">
        <v>55</v>
      </c>
      <c r="F8" s="13" t="s">
        <v>54</v>
      </c>
      <c r="G8" s="13" t="s">
        <v>110</v>
      </c>
      <c r="H8" s="13" t="s">
        <v>56</v>
      </c>
      <c r="I8" s="13" t="s">
        <v>57</v>
      </c>
      <c r="J8" s="13">
        <v>2025</v>
      </c>
      <c r="K8" s="13" t="s">
        <v>35</v>
      </c>
      <c r="L8" s="10" t="s">
        <v>58</v>
      </c>
      <c r="M8" s="13" t="s">
        <v>59</v>
      </c>
      <c r="N8" s="13">
        <v>744</v>
      </c>
      <c r="O8" s="13" t="s">
        <v>60</v>
      </c>
      <c r="P8" s="13">
        <v>0</v>
      </c>
      <c r="Q8" s="10" t="s">
        <v>36</v>
      </c>
      <c r="R8" s="13" t="s">
        <v>37</v>
      </c>
      <c r="S8" s="13">
        <v>539</v>
      </c>
      <c r="T8" s="13">
        <v>0</v>
      </c>
      <c r="U8" s="25">
        <v>12960</v>
      </c>
      <c r="V8" s="25">
        <v>0</v>
      </c>
      <c r="W8" s="25">
        <v>0</v>
      </c>
      <c r="X8" s="50">
        <f t="shared" si="0"/>
        <v>648</v>
      </c>
    </row>
    <row r="9" spans="1:24" ht="50.1" customHeight="1" x14ac:dyDescent="0.25">
      <c r="A9" s="13"/>
      <c r="B9" s="14" t="s">
        <v>113</v>
      </c>
      <c r="C9" s="13"/>
      <c r="D9" s="13"/>
      <c r="E9" s="14" t="s">
        <v>55</v>
      </c>
      <c r="F9" s="13" t="s">
        <v>54</v>
      </c>
      <c r="G9" s="13" t="s">
        <v>110</v>
      </c>
      <c r="H9" s="13" t="s">
        <v>56</v>
      </c>
      <c r="I9" s="13" t="s">
        <v>57</v>
      </c>
      <c r="J9" s="13">
        <v>2025</v>
      </c>
      <c r="K9" s="13" t="s">
        <v>35</v>
      </c>
      <c r="L9" s="10" t="s">
        <v>58</v>
      </c>
      <c r="M9" s="13" t="s">
        <v>59</v>
      </c>
      <c r="N9" s="13">
        <v>744</v>
      </c>
      <c r="O9" s="13" t="s">
        <v>60</v>
      </c>
      <c r="P9" s="13">
        <v>0</v>
      </c>
      <c r="Q9" s="10" t="s">
        <v>36</v>
      </c>
      <c r="R9" s="13" t="s">
        <v>37</v>
      </c>
      <c r="S9" s="13">
        <v>539</v>
      </c>
      <c r="T9" s="13">
        <v>0</v>
      </c>
      <c r="U9" s="25">
        <v>10800</v>
      </c>
      <c r="V9" s="25">
        <v>0</v>
      </c>
      <c r="W9" s="25">
        <v>0</v>
      </c>
      <c r="X9" s="50">
        <f t="shared" si="0"/>
        <v>540</v>
      </c>
    </row>
    <row r="10" spans="1:24" ht="50.1" customHeight="1" x14ac:dyDescent="0.25">
      <c r="A10" s="13"/>
      <c r="B10" s="14" t="s">
        <v>114</v>
      </c>
      <c r="C10" s="13"/>
      <c r="D10" s="13"/>
      <c r="E10" s="14" t="s">
        <v>55</v>
      </c>
      <c r="F10" s="13" t="s">
        <v>54</v>
      </c>
      <c r="G10" s="13" t="s">
        <v>110</v>
      </c>
      <c r="H10" s="13" t="s">
        <v>56</v>
      </c>
      <c r="I10" s="13" t="s">
        <v>57</v>
      </c>
      <c r="J10" s="13">
        <v>2025</v>
      </c>
      <c r="K10" s="13" t="s">
        <v>35</v>
      </c>
      <c r="L10" s="10" t="s">
        <v>58</v>
      </c>
      <c r="M10" s="13" t="s">
        <v>59</v>
      </c>
      <c r="N10" s="13">
        <v>744</v>
      </c>
      <c r="O10" s="13" t="s">
        <v>60</v>
      </c>
      <c r="P10" s="13">
        <v>0</v>
      </c>
      <c r="Q10" s="10" t="s">
        <v>36</v>
      </c>
      <c r="R10" s="13" t="s">
        <v>37</v>
      </c>
      <c r="S10" s="13">
        <v>539</v>
      </c>
      <c r="T10" s="13">
        <v>0</v>
      </c>
      <c r="U10" s="25">
        <v>10080</v>
      </c>
      <c r="V10" s="25">
        <v>0</v>
      </c>
      <c r="W10" s="25">
        <v>0</v>
      </c>
      <c r="X10" s="50">
        <f t="shared" si="0"/>
        <v>504</v>
      </c>
    </row>
    <row r="11" spans="1:24" ht="50.1" customHeight="1" x14ac:dyDescent="0.25">
      <c r="A11" s="13"/>
      <c r="B11" s="14" t="s">
        <v>115</v>
      </c>
      <c r="C11" s="13"/>
      <c r="D11" s="13"/>
      <c r="E11" s="14" t="s">
        <v>55</v>
      </c>
      <c r="F11" s="13" t="s">
        <v>54</v>
      </c>
      <c r="G11" s="13" t="s">
        <v>110</v>
      </c>
      <c r="H11" s="13" t="s">
        <v>56</v>
      </c>
      <c r="I11" s="13" t="s">
        <v>57</v>
      </c>
      <c r="J11" s="13">
        <v>2025</v>
      </c>
      <c r="K11" s="13" t="s">
        <v>35</v>
      </c>
      <c r="L11" s="10" t="s">
        <v>58</v>
      </c>
      <c r="M11" s="13" t="s">
        <v>59</v>
      </c>
      <c r="N11" s="13">
        <v>744</v>
      </c>
      <c r="O11" s="13" t="s">
        <v>60</v>
      </c>
      <c r="P11" s="13">
        <v>0</v>
      </c>
      <c r="Q11" s="10" t="s">
        <v>36</v>
      </c>
      <c r="R11" s="13" t="s">
        <v>37</v>
      </c>
      <c r="S11" s="13">
        <v>539</v>
      </c>
      <c r="T11" s="13">
        <v>0</v>
      </c>
      <c r="U11" s="25">
        <v>17280</v>
      </c>
      <c r="V11" s="25">
        <v>0</v>
      </c>
      <c r="W11" s="25">
        <v>0</v>
      </c>
      <c r="X11" s="50">
        <f t="shared" si="0"/>
        <v>864</v>
      </c>
    </row>
    <row r="12" spans="1:24" ht="50.1" customHeight="1" x14ac:dyDescent="0.25">
      <c r="A12" s="13"/>
      <c r="B12" s="14" t="s">
        <v>116</v>
      </c>
      <c r="C12" s="13"/>
      <c r="D12" s="13"/>
      <c r="E12" s="14" t="s">
        <v>55</v>
      </c>
      <c r="F12" s="13" t="s">
        <v>54</v>
      </c>
      <c r="G12" s="13" t="s">
        <v>110</v>
      </c>
      <c r="H12" s="13" t="s">
        <v>56</v>
      </c>
      <c r="I12" s="13" t="s">
        <v>57</v>
      </c>
      <c r="J12" s="13">
        <v>2025</v>
      </c>
      <c r="K12" s="13" t="s">
        <v>35</v>
      </c>
      <c r="L12" s="10" t="s">
        <v>58</v>
      </c>
      <c r="M12" s="13" t="s">
        <v>59</v>
      </c>
      <c r="N12" s="13">
        <v>744</v>
      </c>
      <c r="O12" s="13" t="s">
        <v>60</v>
      </c>
      <c r="P12" s="13">
        <v>0</v>
      </c>
      <c r="Q12" s="10" t="s">
        <v>36</v>
      </c>
      <c r="R12" s="13" t="s">
        <v>37</v>
      </c>
      <c r="S12" s="13">
        <v>539</v>
      </c>
      <c r="T12" s="13">
        <v>0</v>
      </c>
      <c r="U12" s="25">
        <v>4465</v>
      </c>
      <c r="V12" s="25">
        <v>0</v>
      </c>
      <c r="W12" s="25">
        <v>0</v>
      </c>
      <c r="X12" s="50">
        <f t="shared" si="0"/>
        <v>223</v>
      </c>
    </row>
    <row r="13" spans="1:24" ht="50.1" customHeight="1" x14ac:dyDescent="0.25">
      <c r="A13" s="13"/>
      <c r="B13" s="14" t="s">
        <v>117</v>
      </c>
      <c r="C13" s="13"/>
      <c r="D13" s="13"/>
      <c r="E13" s="14" t="s">
        <v>55</v>
      </c>
      <c r="F13" s="13" t="s">
        <v>54</v>
      </c>
      <c r="G13" s="13" t="s">
        <v>110</v>
      </c>
      <c r="H13" s="13" t="s">
        <v>56</v>
      </c>
      <c r="I13" s="13" t="s">
        <v>57</v>
      </c>
      <c r="J13" s="13">
        <v>2025</v>
      </c>
      <c r="K13" s="13" t="s">
        <v>35</v>
      </c>
      <c r="L13" s="10" t="s">
        <v>58</v>
      </c>
      <c r="M13" s="13" t="s">
        <v>59</v>
      </c>
      <c r="N13" s="13">
        <v>744</v>
      </c>
      <c r="O13" s="13" t="s">
        <v>60</v>
      </c>
      <c r="P13" s="13">
        <v>0</v>
      </c>
      <c r="Q13" s="10" t="s">
        <v>36</v>
      </c>
      <c r="R13" s="13" t="s">
        <v>37</v>
      </c>
      <c r="S13" s="13">
        <v>539</v>
      </c>
      <c r="T13" s="13">
        <v>0</v>
      </c>
      <c r="U13" s="25">
        <v>2160</v>
      </c>
      <c r="V13" s="25">
        <v>0</v>
      </c>
      <c r="W13" s="25">
        <v>0</v>
      </c>
      <c r="X13" s="50">
        <f t="shared" si="0"/>
        <v>108</v>
      </c>
    </row>
    <row r="14" spans="1:24" ht="50.1" customHeight="1" x14ac:dyDescent="0.25">
      <c r="A14" s="13"/>
      <c r="B14" s="14" t="s">
        <v>118</v>
      </c>
      <c r="C14" s="13"/>
      <c r="D14" s="13"/>
      <c r="E14" s="14" t="s">
        <v>55</v>
      </c>
      <c r="F14" s="13" t="s">
        <v>54</v>
      </c>
      <c r="G14" s="13" t="s">
        <v>110</v>
      </c>
      <c r="H14" s="13" t="s">
        <v>56</v>
      </c>
      <c r="I14" s="13" t="s">
        <v>57</v>
      </c>
      <c r="J14" s="13">
        <v>2025</v>
      </c>
      <c r="K14" s="13" t="s">
        <v>35</v>
      </c>
      <c r="L14" s="10" t="s">
        <v>58</v>
      </c>
      <c r="M14" s="13" t="s">
        <v>59</v>
      </c>
      <c r="N14" s="13">
        <v>744</v>
      </c>
      <c r="O14" s="13" t="s">
        <v>60</v>
      </c>
      <c r="P14" s="13">
        <v>0</v>
      </c>
      <c r="Q14" s="10" t="s">
        <v>36</v>
      </c>
      <c r="R14" s="13" t="s">
        <v>37</v>
      </c>
      <c r="S14" s="13">
        <v>539</v>
      </c>
      <c r="T14" s="13">
        <v>0</v>
      </c>
      <c r="U14" s="25">
        <v>2160</v>
      </c>
      <c r="V14" s="25">
        <v>0</v>
      </c>
      <c r="W14" s="25">
        <v>1274</v>
      </c>
      <c r="X14" s="50">
        <f t="shared" si="0"/>
        <v>172</v>
      </c>
    </row>
    <row r="15" spans="1:24" ht="50.1" customHeight="1" x14ac:dyDescent="0.25">
      <c r="A15" s="13"/>
      <c r="B15" s="14" t="s">
        <v>119</v>
      </c>
      <c r="C15" s="13"/>
      <c r="D15" s="13"/>
      <c r="E15" s="14" t="s">
        <v>55</v>
      </c>
      <c r="F15" s="13" t="s">
        <v>54</v>
      </c>
      <c r="G15" s="13" t="s">
        <v>110</v>
      </c>
      <c r="H15" s="13" t="s">
        <v>56</v>
      </c>
      <c r="I15" s="13" t="s">
        <v>57</v>
      </c>
      <c r="J15" s="13">
        <v>2025</v>
      </c>
      <c r="K15" s="13" t="s">
        <v>35</v>
      </c>
      <c r="L15" s="10" t="s">
        <v>58</v>
      </c>
      <c r="M15" s="13" t="s">
        <v>59</v>
      </c>
      <c r="N15" s="13">
        <v>744</v>
      </c>
      <c r="O15" s="13" t="s">
        <v>60</v>
      </c>
      <c r="P15" s="13">
        <v>0</v>
      </c>
      <c r="Q15" s="10" t="s">
        <v>36</v>
      </c>
      <c r="R15" s="13" t="s">
        <v>37</v>
      </c>
      <c r="S15" s="13">
        <v>539</v>
      </c>
      <c r="T15" s="13">
        <v>0</v>
      </c>
      <c r="U15" s="25">
        <v>6480</v>
      </c>
      <c r="V15" s="25">
        <v>0</v>
      </c>
      <c r="W15" s="25">
        <v>0</v>
      </c>
      <c r="X15" s="50">
        <f t="shared" si="0"/>
        <v>324</v>
      </c>
    </row>
    <row r="16" spans="1:24" ht="50.1" customHeight="1" x14ac:dyDescent="0.25">
      <c r="A16" s="13"/>
      <c r="B16" s="14" t="s">
        <v>120</v>
      </c>
      <c r="C16" s="13"/>
      <c r="D16" s="13"/>
      <c r="E16" s="14" t="s">
        <v>55</v>
      </c>
      <c r="F16" s="13" t="s">
        <v>54</v>
      </c>
      <c r="G16" s="13" t="s">
        <v>110</v>
      </c>
      <c r="H16" s="13" t="s">
        <v>56</v>
      </c>
      <c r="I16" s="13" t="s">
        <v>57</v>
      </c>
      <c r="J16" s="13">
        <v>2025</v>
      </c>
      <c r="K16" s="13" t="s">
        <v>35</v>
      </c>
      <c r="L16" s="10" t="s">
        <v>58</v>
      </c>
      <c r="M16" s="13" t="s">
        <v>59</v>
      </c>
      <c r="N16" s="13">
        <v>744</v>
      </c>
      <c r="O16" s="13" t="s">
        <v>60</v>
      </c>
      <c r="P16" s="13">
        <v>0</v>
      </c>
      <c r="Q16" s="10" t="s">
        <v>36</v>
      </c>
      <c r="R16" s="13" t="s">
        <v>37</v>
      </c>
      <c r="S16" s="13">
        <v>539</v>
      </c>
      <c r="T16" s="13">
        <v>0</v>
      </c>
      <c r="U16" s="25">
        <v>16920</v>
      </c>
      <c r="V16" s="25">
        <v>0</v>
      </c>
      <c r="W16" s="25">
        <v>0</v>
      </c>
      <c r="X16" s="50">
        <f t="shared" si="0"/>
        <v>846</v>
      </c>
    </row>
    <row r="17" spans="1:36" ht="50.1" customHeight="1" x14ac:dyDescent="0.25">
      <c r="A17" s="13"/>
      <c r="B17" s="14" t="s">
        <v>121</v>
      </c>
      <c r="C17" s="13"/>
      <c r="D17" s="13"/>
      <c r="E17" s="14" t="s">
        <v>55</v>
      </c>
      <c r="F17" s="13" t="s">
        <v>54</v>
      </c>
      <c r="G17" s="13" t="s">
        <v>110</v>
      </c>
      <c r="H17" s="13" t="s">
        <v>56</v>
      </c>
      <c r="I17" s="13" t="s">
        <v>57</v>
      </c>
      <c r="J17" s="13">
        <v>2025</v>
      </c>
      <c r="K17" s="13" t="s">
        <v>35</v>
      </c>
      <c r="L17" s="10" t="s">
        <v>58</v>
      </c>
      <c r="M17" s="13" t="s">
        <v>59</v>
      </c>
      <c r="N17" s="13">
        <v>744</v>
      </c>
      <c r="O17" s="13" t="s">
        <v>60</v>
      </c>
      <c r="P17" s="13">
        <v>0</v>
      </c>
      <c r="Q17" s="10" t="s">
        <v>36</v>
      </c>
      <c r="R17" s="13" t="s">
        <v>37</v>
      </c>
      <c r="S17" s="13">
        <v>539</v>
      </c>
      <c r="T17" s="13">
        <v>0</v>
      </c>
      <c r="U17" s="25">
        <v>2160</v>
      </c>
      <c r="V17" s="25">
        <v>0</v>
      </c>
      <c r="W17" s="25">
        <v>0</v>
      </c>
      <c r="X17" s="50">
        <f t="shared" si="0"/>
        <v>108</v>
      </c>
    </row>
    <row r="18" spans="1:36" ht="50.1" customHeight="1" x14ac:dyDescent="0.25">
      <c r="A18" s="13"/>
      <c r="B18" s="14" t="s">
        <v>122</v>
      </c>
      <c r="C18" s="13"/>
      <c r="D18" s="13"/>
      <c r="E18" s="14" t="s">
        <v>55</v>
      </c>
      <c r="F18" s="13" t="s">
        <v>54</v>
      </c>
      <c r="G18" s="13" t="s">
        <v>110</v>
      </c>
      <c r="H18" s="13" t="s">
        <v>56</v>
      </c>
      <c r="I18" s="13" t="s">
        <v>57</v>
      </c>
      <c r="J18" s="13">
        <v>2025</v>
      </c>
      <c r="K18" s="13" t="s">
        <v>35</v>
      </c>
      <c r="L18" s="10" t="s">
        <v>58</v>
      </c>
      <c r="M18" s="13" t="s">
        <v>59</v>
      </c>
      <c r="N18" s="13">
        <v>744</v>
      </c>
      <c r="O18" s="13" t="s">
        <v>60</v>
      </c>
      <c r="P18" s="13">
        <v>0</v>
      </c>
      <c r="Q18" s="10" t="s">
        <v>36</v>
      </c>
      <c r="R18" s="13" t="s">
        <v>37</v>
      </c>
      <c r="S18" s="13">
        <v>539</v>
      </c>
      <c r="T18" s="13">
        <v>0</v>
      </c>
      <c r="U18" s="25">
        <v>2160</v>
      </c>
      <c r="V18" s="25">
        <v>0</v>
      </c>
      <c r="W18" s="25">
        <v>0</v>
      </c>
      <c r="X18" s="50">
        <f t="shared" si="0"/>
        <v>108</v>
      </c>
    </row>
    <row r="19" spans="1:36" ht="50.1" customHeight="1" x14ac:dyDescent="0.25">
      <c r="A19" s="13"/>
      <c r="B19" s="14" t="s">
        <v>123</v>
      </c>
      <c r="C19" s="13"/>
      <c r="D19" s="13"/>
      <c r="E19" s="14" t="s">
        <v>55</v>
      </c>
      <c r="F19" s="13" t="s">
        <v>54</v>
      </c>
      <c r="G19" s="13" t="s">
        <v>110</v>
      </c>
      <c r="H19" s="13" t="s">
        <v>56</v>
      </c>
      <c r="I19" s="13" t="s">
        <v>57</v>
      </c>
      <c r="J19" s="13">
        <v>2025</v>
      </c>
      <c r="K19" s="13" t="s">
        <v>35</v>
      </c>
      <c r="L19" s="10" t="s">
        <v>58</v>
      </c>
      <c r="M19" s="13" t="s">
        <v>59</v>
      </c>
      <c r="N19" s="13">
        <v>744</v>
      </c>
      <c r="O19" s="13" t="s">
        <v>60</v>
      </c>
      <c r="P19" s="13">
        <v>0</v>
      </c>
      <c r="Q19" s="10" t="s">
        <v>36</v>
      </c>
      <c r="R19" s="13" t="s">
        <v>37</v>
      </c>
      <c r="S19" s="13">
        <v>539</v>
      </c>
      <c r="T19" s="13">
        <v>0</v>
      </c>
      <c r="U19" s="25">
        <v>12084</v>
      </c>
      <c r="V19" s="25">
        <v>0</v>
      </c>
      <c r="W19" s="25">
        <v>0</v>
      </c>
      <c r="X19" s="50">
        <f t="shared" si="0"/>
        <v>604</v>
      </c>
      <c r="AE19" s="27"/>
      <c r="AF19" s="27"/>
      <c r="AG19" s="27"/>
      <c r="AH19" s="27"/>
      <c r="AI19" s="27"/>
      <c r="AJ19" s="27"/>
    </row>
    <row r="20" spans="1:36" ht="77.25" customHeight="1" x14ac:dyDescent="0.25">
      <c r="A20" s="13" t="s">
        <v>124</v>
      </c>
      <c r="B20" s="14" t="s">
        <v>125</v>
      </c>
      <c r="C20" s="13"/>
      <c r="D20" s="13"/>
      <c r="E20" s="14" t="s">
        <v>55</v>
      </c>
      <c r="F20" s="13" t="s">
        <v>54</v>
      </c>
      <c r="G20" s="13" t="s">
        <v>110</v>
      </c>
      <c r="H20" s="13" t="s">
        <v>56</v>
      </c>
      <c r="I20" s="13" t="s">
        <v>57</v>
      </c>
      <c r="J20" s="13">
        <v>2025</v>
      </c>
      <c r="K20" s="13" t="s">
        <v>35</v>
      </c>
      <c r="L20" s="10" t="s">
        <v>58</v>
      </c>
      <c r="M20" s="13" t="s">
        <v>59</v>
      </c>
      <c r="N20" s="13">
        <v>744</v>
      </c>
      <c r="O20" s="13" t="s">
        <v>60</v>
      </c>
      <c r="P20" s="13">
        <v>0</v>
      </c>
      <c r="Q20" s="10" t="s">
        <v>36</v>
      </c>
      <c r="R20" s="13" t="s">
        <v>37</v>
      </c>
      <c r="S20" s="13">
        <v>539</v>
      </c>
      <c r="T20" s="13">
        <v>0</v>
      </c>
      <c r="U20" s="25">
        <v>0</v>
      </c>
      <c r="V20" s="25">
        <v>0</v>
      </c>
      <c r="W20" s="25">
        <v>5597</v>
      </c>
      <c r="X20" s="50">
        <f t="shared" si="0"/>
        <v>280</v>
      </c>
      <c r="AE20" s="27"/>
      <c r="AF20" s="27"/>
      <c r="AG20" s="27"/>
      <c r="AH20" s="27"/>
      <c r="AI20" s="27"/>
      <c r="AJ20" s="27"/>
    </row>
    <row r="21" spans="1:36" ht="50.1" customHeight="1" x14ac:dyDescent="0.25">
      <c r="A21" s="64" t="s">
        <v>126</v>
      </c>
      <c r="B21" s="69"/>
      <c r="C21" s="69"/>
      <c r="D21" s="69"/>
      <c r="E21" s="22" t="s">
        <v>55</v>
      </c>
      <c r="F21" s="23"/>
      <c r="G21" s="23"/>
      <c r="H21" s="23"/>
      <c r="I21" s="23"/>
      <c r="J21" s="23">
        <v>2025</v>
      </c>
      <c r="K21" s="23" t="s">
        <v>35</v>
      </c>
      <c r="L21" s="24" t="s">
        <v>58</v>
      </c>
      <c r="M21" s="23" t="s">
        <v>59</v>
      </c>
      <c r="N21" s="23">
        <v>744</v>
      </c>
      <c r="O21" s="23" t="s">
        <v>60</v>
      </c>
      <c r="P21" s="23"/>
      <c r="Q21" s="24" t="s">
        <v>36</v>
      </c>
      <c r="R21" s="23" t="s">
        <v>37</v>
      </c>
      <c r="S21" s="23">
        <v>539</v>
      </c>
      <c r="T21" s="23">
        <v>0</v>
      </c>
      <c r="U21" s="30">
        <f>SUM(U6:U20)</f>
        <v>125629</v>
      </c>
      <c r="V21" s="30">
        <f t="shared" ref="V21:W21" si="1">SUM(V6:V20)</f>
        <v>0</v>
      </c>
      <c r="W21" s="30">
        <f t="shared" si="1"/>
        <v>7969</v>
      </c>
      <c r="X21" s="50">
        <f t="shared" si="0"/>
        <v>6680</v>
      </c>
      <c r="AE21" s="27"/>
      <c r="AF21" s="27"/>
      <c r="AG21" s="27"/>
      <c r="AH21" s="27"/>
      <c r="AI21" s="27"/>
      <c r="AJ21" s="27"/>
    </row>
    <row r="22" spans="1:36" ht="50.1" customHeight="1" x14ac:dyDescent="0.25">
      <c r="A22" s="13">
        <v>74302297</v>
      </c>
      <c r="B22" s="14" t="s">
        <v>127</v>
      </c>
      <c r="C22" s="13"/>
      <c r="D22" s="13"/>
      <c r="E22" s="14" t="s">
        <v>61</v>
      </c>
      <c r="F22" s="13" t="s">
        <v>54</v>
      </c>
      <c r="G22" s="13" t="s">
        <v>110</v>
      </c>
      <c r="H22" s="13" t="s">
        <v>62</v>
      </c>
      <c r="I22" s="13" t="s">
        <v>57</v>
      </c>
      <c r="J22" s="13">
        <v>2025</v>
      </c>
      <c r="K22" s="13" t="s">
        <v>35</v>
      </c>
      <c r="L22" s="10" t="s">
        <v>58</v>
      </c>
      <c r="M22" s="13" t="s">
        <v>59</v>
      </c>
      <c r="N22" s="13">
        <v>744</v>
      </c>
      <c r="O22" s="13" t="s">
        <v>60</v>
      </c>
      <c r="P22" s="13">
        <v>0</v>
      </c>
      <c r="Q22" s="10" t="s">
        <v>36</v>
      </c>
      <c r="R22" s="13" t="s">
        <v>37</v>
      </c>
      <c r="S22" s="13">
        <v>539</v>
      </c>
      <c r="T22" s="13">
        <v>0</v>
      </c>
      <c r="U22" s="25">
        <v>44380</v>
      </c>
      <c r="V22" s="25">
        <v>0</v>
      </c>
      <c r="W22" s="25">
        <v>20222</v>
      </c>
      <c r="X22" s="50">
        <f t="shared" si="0"/>
        <v>3230</v>
      </c>
      <c r="AE22" s="27"/>
      <c r="AF22" s="27"/>
      <c r="AG22" s="28"/>
      <c r="AH22" s="27"/>
      <c r="AI22" s="27"/>
      <c r="AJ22" s="27"/>
    </row>
    <row r="23" spans="1:36" ht="50.1" customHeight="1" x14ac:dyDescent="0.25">
      <c r="A23" s="13">
        <v>74304547</v>
      </c>
      <c r="B23" s="14" t="s">
        <v>128</v>
      </c>
      <c r="C23" s="13"/>
      <c r="D23" s="13"/>
      <c r="E23" s="14" t="s">
        <v>61</v>
      </c>
      <c r="F23" s="13" t="s">
        <v>54</v>
      </c>
      <c r="G23" s="13" t="s">
        <v>110</v>
      </c>
      <c r="H23" s="13" t="s">
        <v>62</v>
      </c>
      <c r="I23" s="13" t="s">
        <v>57</v>
      </c>
      <c r="J23" s="13">
        <v>2025</v>
      </c>
      <c r="K23" s="13" t="s">
        <v>35</v>
      </c>
      <c r="L23" s="10" t="s">
        <v>58</v>
      </c>
      <c r="M23" s="13" t="s">
        <v>59</v>
      </c>
      <c r="N23" s="13">
        <v>744</v>
      </c>
      <c r="O23" s="13" t="s">
        <v>60</v>
      </c>
      <c r="P23" s="13">
        <v>0</v>
      </c>
      <c r="Q23" s="10" t="s">
        <v>36</v>
      </c>
      <c r="R23" s="13" t="s">
        <v>37</v>
      </c>
      <c r="S23" s="13">
        <v>539</v>
      </c>
      <c r="T23" s="13">
        <v>0</v>
      </c>
      <c r="U23" s="25">
        <v>28405</v>
      </c>
      <c r="V23" s="25">
        <v>0</v>
      </c>
      <c r="W23" s="25">
        <v>18877</v>
      </c>
      <c r="X23" s="50">
        <f t="shared" si="0"/>
        <v>2364</v>
      </c>
      <c r="AE23" s="27"/>
      <c r="AF23" s="27"/>
      <c r="AG23" s="28"/>
      <c r="AH23" s="27"/>
      <c r="AI23" s="27"/>
      <c r="AJ23" s="27"/>
    </row>
    <row r="24" spans="1:36" ht="50.1" customHeight="1" x14ac:dyDescent="0.25">
      <c r="A24" s="13"/>
      <c r="B24" s="14" t="s">
        <v>116</v>
      </c>
      <c r="C24" s="13"/>
      <c r="D24" s="13"/>
      <c r="E24" s="14" t="s">
        <v>61</v>
      </c>
      <c r="F24" s="13" t="s">
        <v>54</v>
      </c>
      <c r="G24" s="13" t="s">
        <v>110</v>
      </c>
      <c r="H24" s="13" t="s">
        <v>62</v>
      </c>
      <c r="I24" s="13" t="s">
        <v>57</v>
      </c>
      <c r="J24" s="13">
        <v>2025</v>
      </c>
      <c r="K24" s="13" t="s">
        <v>35</v>
      </c>
      <c r="L24" s="10" t="s">
        <v>58</v>
      </c>
      <c r="M24" s="13" t="s">
        <v>59</v>
      </c>
      <c r="N24" s="13">
        <v>744</v>
      </c>
      <c r="O24" s="13" t="s">
        <v>60</v>
      </c>
      <c r="P24" s="13">
        <v>0</v>
      </c>
      <c r="Q24" s="10" t="s">
        <v>36</v>
      </c>
      <c r="R24" s="13" t="s">
        <v>37</v>
      </c>
      <c r="S24" s="13">
        <v>539</v>
      </c>
      <c r="T24" s="13">
        <v>0</v>
      </c>
      <c r="U24" s="25">
        <v>4895</v>
      </c>
      <c r="V24" s="25">
        <v>0</v>
      </c>
      <c r="W24" s="25">
        <v>0</v>
      </c>
      <c r="X24" s="50">
        <f t="shared" si="0"/>
        <v>245</v>
      </c>
      <c r="AE24" s="27"/>
      <c r="AF24" s="27"/>
      <c r="AG24" s="28"/>
      <c r="AH24" s="27"/>
      <c r="AI24" s="27"/>
      <c r="AJ24" s="27"/>
    </row>
    <row r="25" spans="1:36" ht="50.1" customHeight="1" x14ac:dyDescent="0.25">
      <c r="A25" s="13"/>
      <c r="B25" s="14" t="s">
        <v>129</v>
      </c>
      <c r="C25" s="13"/>
      <c r="D25" s="13"/>
      <c r="E25" s="14" t="s">
        <v>61</v>
      </c>
      <c r="F25" s="13" t="s">
        <v>54</v>
      </c>
      <c r="G25" s="13" t="s">
        <v>110</v>
      </c>
      <c r="H25" s="13" t="s">
        <v>62</v>
      </c>
      <c r="I25" s="13" t="s">
        <v>57</v>
      </c>
      <c r="J25" s="13">
        <v>2025</v>
      </c>
      <c r="K25" s="13" t="s">
        <v>35</v>
      </c>
      <c r="L25" s="10" t="s">
        <v>58</v>
      </c>
      <c r="M25" s="13" t="s">
        <v>59</v>
      </c>
      <c r="N25" s="13">
        <v>744</v>
      </c>
      <c r="O25" s="13" t="s">
        <v>60</v>
      </c>
      <c r="P25" s="13">
        <v>0</v>
      </c>
      <c r="Q25" s="10" t="s">
        <v>36</v>
      </c>
      <c r="R25" s="13" t="s">
        <v>37</v>
      </c>
      <c r="S25" s="13">
        <v>539</v>
      </c>
      <c r="T25" s="13">
        <v>0</v>
      </c>
      <c r="U25" s="25">
        <v>8640</v>
      </c>
      <c r="V25" s="25">
        <v>0</v>
      </c>
      <c r="W25" s="25">
        <v>0</v>
      </c>
      <c r="X25" s="50">
        <f t="shared" si="0"/>
        <v>432</v>
      </c>
      <c r="AE25" s="27"/>
      <c r="AF25" s="27"/>
      <c r="AG25" s="28"/>
      <c r="AH25" s="27"/>
      <c r="AI25" s="27"/>
      <c r="AJ25" s="27"/>
    </row>
    <row r="26" spans="1:36" ht="50.1" customHeight="1" x14ac:dyDescent="0.25">
      <c r="A26" s="13"/>
      <c r="B26" s="14" t="s">
        <v>123</v>
      </c>
      <c r="C26" s="13"/>
      <c r="D26" s="13"/>
      <c r="E26" s="14" t="s">
        <v>61</v>
      </c>
      <c r="F26" s="13" t="s">
        <v>54</v>
      </c>
      <c r="G26" s="13" t="s">
        <v>110</v>
      </c>
      <c r="H26" s="13" t="s">
        <v>62</v>
      </c>
      <c r="I26" s="13" t="s">
        <v>57</v>
      </c>
      <c r="J26" s="13">
        <v>2025</v>
      </c>
      <c r="K26" s="13" t="s">
        <v>35</v>
      </c>
      <c r="L26" s="10" t="s">
        <v>58</v>
      </c>
      <c r="M26" s="13" t="s">
        <v>59</v>
      </c>
      <c r="N26" s="13">
        <v>744</v>
      </c>
      <c r="O26" s="13" t="s">
        <v>60</v>
      </c>
      <c r="P26" s="13">
        <v>0</v>
      </c>
      <c r="Q26" s="10" t="s">
        <v>36</v>
      </c>
      <c r="R26" s="13" t="s">
        <v>37</v>
      </c>
      <c r="S26" s="13">
        <v>539</v>
      </c>
      <c r="T26" s="13">
        <v>0</v>
      </c>
      <c r="U26" s="25">
        <v>4836</v>
      </c>
      <c r="V26" s="25">
        <v>0</v>
      </c>
      <c r="W26" s="25">
        <v>0</v>
      </c>
      <c r="X26" s="50">
        <f t="shared" si="0"/>
        <v>242</v>
      </c>
      <c r="AE26" s="27"/>
      <c r="AF26" s="27"/>
      <c r="AG26" s="28"/>
      <c r="AH26" s="27"/>
      <c r="AI26" s="27"/>
      <c r="AJ26" s="27"/>
    </row>
    <row r="27" spans="1:36" ht="50.1" customHeight="1" x14ac:dyDescent="0.25">
      <c r="A27" s="64" t="s">
        <v>126</v>
      </c>
      <c r="B27" s="69"/>
      <c r="C27" s="69"/>
      <c r="D27" s="69"/>
      <c r="E27" s="22" t="s">
        <v>61</v>
      </c>
      <c r="F27" s="23"/>
      <c r="G27" s="23"/>
      <c r="H27" s="23"/>
      <c r="I27" s="23"/>
      <c r="J27" s="23">
        <v>2025</v>
      </c>
      <c r="K27" s="23" t="s">
        <v>35</v>
      </c>
      <c r="L27" s="24" t="s">
        <v>58</v>
      </c>
      <c r="M27" s="23" t="s">
        <v>59</v>
      </c>
      <c r="N27" s="23">
        <v>744</v>
      </c>
      <c r="O27" s="23" t="s">
        <v>60</v>
      </c>
      <c r="P27" s="23"/>
      <c r="Q27" s="24" t="s">
        <v>36</v>
      </c>
      <c r="R27" s="23" t="s">
        <v>37</v>
      </c>
      <c r="S27" s="23">
        <v>539</v>
      </c>
      <c r="T27" s="23">
        <v>0</v>
      </c>
      <c r="U27" s="30">
        <f>SUM(U22:U26)</f>
        <v>91156</v>
      </c>
      <c r="V27" s="30">
        <f t="shared" ref="V27:W27" si="2">SUM(V22:V26)</f>
        <v>0</v>
      </c>
      <c r="W27" s="30">
        <f t="shared" si="2"/>
        <v>39099</v>
      </c>
      <c r="X27" s="50">
        <f t="shared" si="0"/>
        <v>6513</v>
      </c>
      <c r="AE27" s="27"/>
      <c r="AF27" s="27"/>
      <c r="AG27" s="28"/>
      <c r="AH27" s="27"/>
      <c r="AI27" s="27"/>
      <c r="AJ27" s="27"/>
    </row>
    <row r="28" spans="1:36" ht="50.1" customHeight="1" x14ac:dyDescent="0.25">
      <c r="A28" s="13"/>
      <c r="B28" s="14" t="s">
        <v>130</v>
      </c>
      <c r="C28" s="13"/>
      <c r="D28" s="13"/>
      <c r="E28" s="14" t="s">
        <v>82</v>
      </c>
      <c r="F28" s="13" t="s">
        <v>54</v>
      </c>
      <c r="G28" s="13" t="s">
        <v>110</v>
      </c>
      <c r="H28" s="13" t="s">
        <v>83</v>
      </c>
      <c r="I28" s="13" t="s">
        <v>57</v>
      </c>
      <c r="J28" s="13">
        <v>2025</v>
      </c>
      <c r="K28" s="13" t="s">
        <v>35</v>
      </c>
      <c r="L28" s="10" t="s">
        <v>58</v>
      </c>
      <c r="M28" s="13" t="s">
        <v>59</v>
      </c>
      <c r="N28" s="13">
        <v>744</v>
      </c>
      <c r="O28" s="13" t="s">
        <v>60</v>
      </c>
      <c r="P28" s="13">
        <v>0</v>
      </c>
      <c r="Q28" s="10" t="s">
        <v>36</v>
      </c>
      <c r="R28" s="13" t="s">
        <v>37</v>
      </c>
      <c r="S28" s="13">
        <v>539</v>
      </c>
      <c r="T28" s="13">
        <v>0</v>
      </c>
      <c r="U28" s="25">
        <v>0</v>
      </c>
      <c r="V28" s="25">
        <v>0</v>
      </c>
      <c r="W28" s="25">
        <v>2625</v>
      </c>
      <c r="X28" s="50">
        <f t="shared" si="0"/>
        <v>131</v>
      </c>
      <c r="AE28" s="27"/>
      <c r="AF28" s="27"/>
      <c r="AG28" s="28"/>
      <c r="AH28" s="27"/>
      <c r="AI28" s="27"/>
      <c r="AJ28" s="27"/>
    </row>
    <row r="29" spans="1:36" ht="50.1" customHeight="1" x14ac:dyDescent="0.25">
      <c r="A29" s="64" t="s">
        <v>126</v>
      </c>
      <c r="B29" s="69"/>
      <c r="C29" s="69"/>
      <c r="D29" s="69"/>
      <c r="E29" s="22" t="s">
        <v>82</v>
      </c>
      <c r="F29" s="23"/>
      <c r="G29" s="23"/>
      <c r="H29" s="23"/>
      <c r="I29" s="23"/>
      <c r="J29" s="23">
        <v>2025</v>
      </c>
      <c r="K29" s="23" t="s">
        <v>35</v>
      </c>
      <c r="L29" s="24" t="s">
        <v>58</v>
      </c>
      <c r="M29" s="23" t="s">
        <v>59</v>
      </c>
      <c r="N29" s="23">
        <v>744</v>
      </c>
      <c r="O29" s="23" t="s">
        <v>60</v>
      </c>
      <c r="P29" s="23"/>
      <c r="Q29" s="24" t="s">
        <v>36</v>
      </c>
      <c r="R29" s="23" t="s">
        <v>37</v>
      </c>
      <c r="S29" s="23">
        <v>539</v>
      </c>
      <c r="T29" s="23">
        <v>0</v>
      </c>
      <c r="U29" s="30">
        <v>0</v>
      </c>
      <c r="V29" s="30">
        <v>0</v>
      </c>
      <c r="W29" s="30">
        <v>2625</v>
      </c>
      <c r="X29" s="50">
        <f t="shared" si="0"/>
        <v>131</v>
      </c>
      <c r="AE29" s="27"/>
      <c r="AF29" s="27"/>
      <c r="AG29" s="28"/>
      <c r="AH29" s="27"/>
      <c r="AI29" s="27"/>
      <c r="AJ29" s="27"/>
    </row>
    <row r="30" spans="1:36" ht="50.1" customHeight="1" x14ac:dyDescent="0.25">
      <c r="A30" s="13"/>
      <c r="B30" s="14" t="s">
        <v>130</v>
      </c>
      <c r="C30" s="13"/>
      <c r="D30" s="13"/>
      <c r="E30" s="14" t="s">
        <v>84</v>
      </c>
      <c r="F30" s="13" t="s">
        <v>54</v>
      </c>
      <c r="G30" s="13" t="s">
        <v>110</v>
      </c>
      <c r="H30" s="13" t="s">
        <v>85</v>
      </c>
      <c r="I30" s="13" t="s">
        <v>57</v>
      </c>
      <c r="J30" s="13">
        <v>2025</v>
      </c>
      <c r="K30" s="13" t="s">
        <v>35</v>
      </c>
      <c r="L30" s="10" t="s">
        <v>58</v>
      </c>
      <c r="M30" s="13" t="s">
        <v>59</v>
      </c>
      <c r="N30" s="13">
        <v>744</v>
      </c>
      <c r="O30" s="13" t="s">
        <v>60</v>
      </c>
      <c r="P30" s="13">
        <v>0</v>
      </c>
      <c r="Q30" s="10" t="s">
        <v>36</v>
      </c>
      <c r="R30" s="13" t="s">
        <v>37</v>
      </c>
      <c r="S30" s="13">
        <v>539</v>
      </c>
      <c r="T30" s="13">
        <v>0</v>
      </c>
      <c r="U30" s="25">
        <v>0</v>
      </c>
      <c r="V30" s="25">
        <v>0</v>
      </c>
      <c r="W30" s="25">
        <v>5885</v>
      </c>
      <c r="X30" s="50">
        <f t="shared" si="0"/>
        <v>294</v>
      </c>
      <c r="AE30" s="27"/>
      <c r="AF30" s="27"/>
      <c r="AG30" s="27"/>
      <c r="AH30" s="27"/>
      <c r="AI30" s="27"/>
      <c r="AJ30" s="27"/>
    </row>
    <row r="31" spans="1:36" ht="50.1" customHeight="1" x14ac:dyDescent="0.25">
      <c r="A31" s="64" t="s">
        <v>126</v>
      </c>
      <c r="B31" s="69"/>
      <c r="C31" s="69"/>
      <c r="D31" s="69"/>
      <c r="E31" s="22" t="s">
        <v>84</v>
      </c>
      <c r="F31" s="23"/>
      <c r="G31" s="23"/>
      <c r="H31" s="23"/>
      <c r="I31" s="23"/>
      <c r="J31" s="23">
        <v>2025</v>
      </c>
      <c r="K31" s="23" t="s">
        <v>35</v>
      </c>
      <c r="L31" s="24" t="s">
        <v>58</v>
      </c>
      <c r="M31" s="23" t="s">
        <v>59</v>
      </c>
      <c r="N31" s="23">
        <v>744</v>
      </c>
      <c r="O31" s="23" t="s">
        <v>60</v>
      </c>
      <c r="P31" s="23"/>
      <c r="Q31" s="24" t="s">
        <v>36</v>
      </c>
      <c r="R31" s="23" t="s">
        <v>37</v>
      </c>
      <c r="S31" s="23">
        <v>539</v>
      </c>
      <c r="T31" s="23">
        <v>0</v>
      </c>
      <c r="U31" s="30">
        <v>0</v>
      </c>
      <c r="V31" s="30">
        <v>0</v>
      </c>
      <c r="W31" s="30">
        <v>5885</v>
      </c>
      <c r="X31" s="50">
        <f t="shared" si="0"/>
        <v>294</v>
      </c>
    </row>
    <row r="32" spans="1:36" ht="50.1" customHeight="1" x14ac:dyDescent="0.25">
      <c r="A32" s="13">
        <v>74302297</v>
      </c>
      <c r="B32" s="14" t="s">
        <v>127</v>
      </c>
      <c r="C32" s="13"/>
      <c r="D32" s="13"/>
      <c r="E32" s="14" t="s">
        <v>64</v>
      </c>
      <c r="F32" s="13" t="s">
        <v>54</v>
      </c>
      <c r="G32" s="13" t="s">
        <v>110</v>
      </c>
      <c r="H32" s="13" t="s">
        <v>65</v>
      </c>
      <c r="I32" s="13" t="s">
        <v>57</v>
      </c>
      <c r="J32" s="13">
        <v>2025</v>
      </c>
      <c r="K32" s="13" t="s">
        <v>35</v>
      </c>
      <c r="L32" s="10" t="s">
        <v>58</v>
      </c>
      <c r="M32" s="13" t="s">
        <v>59</v>
      </c>
      <c r="N32" s="13">
        <v>744</v>
      </c>
      <c r="O32" s="13" t="s">
        <v>60</v>
      </c>
      <c r="P32" s="13">
        <v>0</v>
      </c>
      <c r="Q32" s="10" t="s">
        <v>36</v>
      </c>
      <c r="R32" s="13" t="s">
        <v>37</v>
      </c>
      <c r="S32" s="13">
        <v>539</v>
      </c>
      <c r="T32" s="13">
        <v>0</v>
      </c>
      <c r="U32" s="25">
        <v>3915</v>
      </c>
      <c r="V32" s="25">
        <v>0</v>
      </c>
      <c r="W32" s="25">
        <v>0</v>
      </c>
      <c r="X32" s="50">
        <f t="shared" si="0"/>
        <v>196</v>
      </c>
    </row>
    <row r="33" spans="1:24" ht="50.1" customHeight="1" x14ac:dyDescent="0.25">
      <c r="A33" s="64" t="s">
        <v>126</v>
      </c>
      <c r="B33" s="69"/>
      <c r="C33" s="69"/>
      <c r="D33" s="69"/>
      <c r="E33" s="22" t="s">
        <v>64</v>
      </c>
      <c r="F33" s="23"/>
      <c r="G33" s="23"/>
      <c r="H33" s="23"/>
      <c r="I33" s="23"/>
      <c r="J33" s="23">
        <v>2025</v>
      </c>
      <c r="K33" s="23" t="s">
        <v>35</v>
      </c>
      <c r="L33" s="24" t="s">
        <v>58</v>
      </c>
      <c r="M33" s="23" t="s">
        <v>59</v>
      </c>
      <c r="N33" s="23">
        <v>744</v>
      </c>
      <c r="O33" s="23" t="s">
        <v>60</v>
      </c>
      <c r="P33" s="23"/>
      <c r="Q33" s="24" t="s">
        <v>36</v>
      </c>
      <c r="R33" s="23" t="s">
        <v>37</v>
      </c>
      <c r="S33" s="23">
        <v>539</v>
      </c>
      <c r="T33" s="23">
        <v>0</v>
      </c>
      <c r="U33" s="30">
        <v>3915</v>
      </c>
      <c r="V33" s="30">
        <v>0</v>
      </c>
      <c r="W33" s="30">
        <v>0</v>
      </c>
      <c r="X33" s="50">
        <f t="shared" si="0"/>
        <v>196</v>
      </c>
    </row>
    <row r="34" spans="1:24" ht="50.1" customHeight="1" x14ac:dyDescent="0.25">
      <c r="A34" s="13"/>
      <c r="B34" s="14" t="s">
        <v>109</v>
      </c>
      <c r="C34" s="13"/>
      <c r="D34" s="13"/>
      <c r="E34" s="14" t="s">
        <v>66</v>
      </c>
      <c r="F34" s="13" t="s">
        <v>54</v>
      </c>
      <c r="G34" s="13" t="s">
        <v>131</v>
      </c>
      <c r="H34" s="13" t="s">
        <v>56</v>
      </c>
      <c r="I34" s="13" t="s">
        <v>57</v>
      </c>
      <c r="J34" s="13">
        <v>2025</v>
      </c>
      <c r="K34" s="13" t="s">
        <v>35</v>
      </c>
      <c r="L34" s="10" t="s">
        <v>58</v>
      </c>
      <c r="M34" s="13" t="s">
        <v>59</v>
      </c>
      <c r="N34" s="13">
        <v>744</v>
      </c>
      <c r="O34" s="13" t="s">
        <v>60</v>
      </c>
      <c r="P34" s="13">
        <v>0</v>
      </c>
      <c r="Q34" s="10" t="s">
        <v>36</v>
      </c>
      <c r="R34" s="13" t="s">
        <v>37</v>
      </c>
      <c r="S34" s="13">
        <v>539</v>
      </c>
      <c r="T34" s="13">
        <v>0</v>
      </c>
      <c r="U34" s="25">
        <v>2160</v>
      </c>
      <c r="V34" s="25">
        <v>0</v>
      </c>
      <c r="W34" s="25">
        <v>0</v>
      </c>
      <c r="X34" s="50">
        <f t="shared" si="0"/>
        <v>108</v>
      </c>
    </row>
    <row r="35" spans="1:24" ht="50.1" customHeight="1" x14ac:dyDescent="0.25">
      <c r="A35" s="13"/>
      <c r="B35" s="14" t="s">
        <v>111</v>
      </c>
      <c r="C35" s="13"/>
      <c r="D35" s="13"/>
      <c r="E35" s="14" t="s">
        <v>66</v>
      </c>
      <c r="F35" s="13" t="s">
        <v>54</v>
      </c>
      <c r="G35" s="13" t="s">
        <v>131</v>
      </c>
      <c r="H35" s="13" t="s">
        <v>56</v>
      </c>
      <c r="I35" s="13" t="s">
        <v>57</v>
      </c>
      <c r="J35" s="13">
        <v>2025</v>
      </c>
      <c r="K35" s="13" t="s">
        <v>35</v>
      </c>
      <c r="L35" s="10" t="s">
        <v>58</v>
      </c>
      <c r="M35" s="13" t="s">
        <v>59</v>
      </c>
      <c r="N35" s="13">
        <v>744</v>
      </c>
      <c r="O35" s="13" t="s">
        <v>60</v>
      </c>
      <c r="P35" s="13">
        <v>0</v>
      </c>
      <c r="Q35" s="10" t="s">
        <v>36</v>
      </c>
      <c r="R35" s="13" t="s">
        <v>37</v>
      </c>
      <c r="S35" s="13">
        <v>539</v>
      </c>
      <c r="T35" s="13">
        <v>0</v>
      </c>
      <c r="U35" s="25">
        <v>5760</v>
      </c>
      <c r="V35" s="25">
        <v>0</v>
      </c>
      <c r="W35" s="25">
        <v>0</v>
      </c>
      <c r="X35" s="50">
        <f t="shared" si="0"/>
        <v>288</v>
      </c>
    </row>
    <row r="36" spans="1:24" ht="50.1" customHeight="1" x14ac:dyDescent="0.25">
      <c r="A36" s="13"/>
      <c r="B36" s="14" t="s">
        <v>112</v>
      </c>
      <c r="C36" s="13"/>
      <c r="D36" s="13"/>
      <c r="E36" s="14" t="s">
        <v>66</v>
      </c>
      <c r="F36" s="13" t="s">
        <v>54</v>
      </c>
      <c r="G36" s="13" t="s">
        <v>131</v>
      </c>
      <c r="H36" s="13" t="s">
        <v>56</v>
      </c>
      <c r="I36" s="13" t="s">
        <v>57</v>
      </c>
      <c r="J36" s="13">
        <v>2025</v>
      </c>
      <c r="K36" s="13" t="s">
        <v>35</v>
      </c>
      <c r="L36" s="10" t="s">
        <v>58</v>
      </c>
      <c r="M36" s="13" t="s">
        <v>59</v>
      </c>
      <c r="N36" s="13">
        <v>744</v>
      </c>
      <c r="O36" s="13" t="s">
        <v>60</v>
      </c>
      <c r="P36" s="13">
        <v>0</v>
      </c>
      <c r="Q36" s="10" t="s">
        <v>36</v>
      </c>
      <c r="R36" s="13" t="s">
        <v>37</v>
      </c>
      <c r="S36" s="13">
        <v>539</v>
      </c>
      <c r="T36" s="13">
        <v>0</v>
      </c>
      <c r="U36" s="25">
        <v>2160</v>
      </c>
      <c r="V36" s="25">
        <v>0</v>
      </c>
      <c r="W36" s="25">
        <v>0</v>
      </c>
      <c r="X36" s="50">
        <f t="shared" si="0"/>
        <v>108</v>
      </c>
    </row>
    <row r="37" spans="1:24" ht="50.1" customHeight="1" x14ac:dyDescent="0.25">
      <c r="A37" s="13"/>
      <c r="B37" s="14" t="s">
        <v>113</v>
      </c>
      <c r="C37" s="13"/>
      <c r="D37" s="13"/>
      <c r="E37" s="14" t="s">
        <v>66</v>
      </c>
      <c r="F37" s="13" t="s">
        <v>54</v>
      </c>
      <c r="G37" s="13" t="s">
        <v>131</v>
      </c>
      <c r="H37" s="13" t="s">
        <v>56</v>
      </c>
      <c r="I37" s="13" t="s">
        <v>57</v>
      </c>
      <c r="J37" s="13">
        <v>2025</v>
      </c>
      <c r="K37" s="13" t="s">
        <v>35</v>
      </c>
      <c r="L37" s="10" t="s">
        <v>58</v>
      </c>
      <c r="M37" s="13" t="s">
        <v>59</v>
      </c>
      <c r="N37" s="13">
        <v>744</v>
      </c>
      <c r="O37" s="13" t="s">
        <v>60</v>
      </c>
      <c r="P37" s="13">
        <v>0</v>
      </c>
      <c r="Q37" s="10" t="s">
        <v>36</v>
      </c>
      <c r="R37" s="13" t="s">
        <v>37</v>
      </c>
      <c r="S37" s="13">
        <v>539</v>
      </c>
      <c r="T37" s="13">
        <v>0</v>
      </c>
      <c r="U37" s="25">
        <v>4320</v>
      </c>
      <c r="V37" s="25">
        <v>0</v>
      </c>
      <c r="W37" s="25">
        <v>0</v>
      </c>
      <c r="X37" s="50">
        <f t="shared" si="0"/>
        <v>216</v>
      </c>
    </row>
    <row r="38" spans="1:24" ht="50.1" customHeight="1" x14ac:dyDescent="0.25">
      <c r="A38" s="13"/>
      <c r="B38" s="14" t="s">
        <v>114</v>
      </c>
      <c r="C38" s="13"/>
      <c r="D38" s="13"/>
      <c r="E38" s="14" t="s">
        <v>66</v>
      </c>
      <c r="F38" s="13" t="s">
        <v>54</v>
      </c>
      <c r="G38" s="13" t="s">
        <v>131</v>
      </c>
      <c r="H38" s="13" t="s">
        <v>56</v>
      </c>
      <c r="I38" s="13" t="s">
        <v>57</v>
      </c>
      <c r="J38" s="13">
        <v>2025</v>
      </c>
      <c r="K38" s="13" t="s">
        <v>35</v>
      </c>
      <c r="L38" s="10" t="s">
        <v>58</v>
      </c>
      <c r="M38" s="13" t="s">
        <v>59</v>
      </c>
      <c r="N38" s="13">
        <v>744</v>
      </c>
      <c r="O38" s="13" t="s">
        <v>60</v>
      </c>
      <c r="P38" s="13">
        <v>0</v>
      </c>
      <c r="Q38" s="10" t="s">
        <v>36</v>
      </c>
      <c r="R38" s="13" t="s">
        <v>37</v>
      </c>
      <c r="S38" s="13">
        <v>539</v>
      </c>
      <c r="T38" s="13">
        <v>0</v>
      </c>
      <c r="U38" s="25">
        <v>5760</v>
      </c>
      <c r="V38" s="25">
        <v>0</v>
      </c>
      <c r="W38" s="25">
        <v>0</v>
      </c>
      <c r="X38" s="50">
        <f t="shared" si="0"/>
        <v>288</v>
      </c>
    </row>
    <row r="39" spans="1:24" ht="50.1" customHeight="1" x14ac:dyDescent="0.25">
      <c r="A39" s="13"/>
      <c r="B39" s="14" t="s">
        <v>115</v>
      </c>
      <c r="C39" s="13"/>
      <c r="D39" s="13"/>
      <c r="E39" s="14" t="s">
        <v>66</v>
      </c>
      <c r="F39" s="13" t="s">
        <v>54</v>
      </c>
      <c r="G39" s="13" t="s">
        <v>131</v>
      </c>
      <c r="H39" s="13" t="s">
        <v>56</v>
      </c>
      <c r="I39" s="13" t="s">
        <v>57</v>
      </c>
      <c r="J39" s="13">
        <v>2025</v>
      </c>
      <c r="K39" s="13" t="s">
        <v>35</v>
      </c>
      <c r="L39" s="10" t="s">
        <v>58</v>
      </c>
      <c r="M39" s="13" t="s">
        <v>59</v>
      </c>
      <c r="N39" s="13">
        <v>744</v>
      </c>
      <c r="O39" s="13" t="s">
        <v>60</v>
      </c>
      <c r="P39" s="13">
        <v>0</v>
      </c>
      <c r="Q39" s="10" t="s">
        <v>36</v>
      </c>
      <c r="R39" s="13" t="s">
        <v>37</v>
      </c>
      <c r="S39" s="13">
        <v>539</v>
      </c>
      <c r="T39" s="13">
        <v>0</v>
      </c>
      <c r="U39" s="25">
        <v>6480</v>
      </c>
      <c r="V39" s="25">
        <v>0</v>
      </c>
      <c r="W39" s="25">
        <v>0</v>
      </c>
      <c r="X39" s="50">
        <f t="shared" si="0"/>
        <v>324</v>
      </c>
    </row>
    <row r="40" spans="1:24" ht="50.1" customHeight="1" x14ac:dyDescent="0.25">
      <c r="A40" s="13"/>
      <c r="B40" s="14" t="s">
        <v>116</v>
      </c>
      <c r="C40" s="13"/>
      <c r="D40" s="13"/>
      <c r="E40" s="14" t="s">
        <v>66</v>
      </c>
      <c r="F40" s="13" t="s">
        <v>54</v>
      </c>
      <c r="G40" s="13" t="s">
        <v>131</v>
      </c>
      <c r="H40" s="13" t="s">
        <v>56</v>
      </c>
      <c r="I40" s="13" t="s">
        <v>57</v>
      </c>
      <c r="J40" s="13">
        <v>2025</v>
      </c>
      <c r="K40" s="13" t="s">
        <v>35</v>
      </c>
      <c r="L40" s="10" t="s">
        <v>58</v>
      </c>
      <c r="M40" s="13" t="s">
        <v>59</v>
      </c>
      <c r="N40" s="13">
        <v>744</v>
      </c>
      <c r="O40" s="13" t="s">
        <v>60</v>
      </c>
      <c r="P40" s="13">
        <v>0</v>
      </c>
      <c r="Q40" s="10" t="s">
        <v>36</v>
      </c>
      <c r="R40" s="13" t="s">
        <v>37</v>
      </c>
      <c r="S40" s="13">
        <v>539</v>
      </c>
      <c r="T40" s="13">
        <v>0</v>
      </c>
      <c r="U40" s="25">
        <v>4800</v>
      </c>
      <c r="V40" s="25">
        <v>0</v>
      </c>
      <c r="W40" s="25">
        <v>0</v>
      </c>
      <c r="X40" s="50">
        <f t="shared" si="0"/>
        <v>240</v>
      </c>
    </row>
    <row r="41" spans="1:24" ht="50.1" customHeight="1" x14ac:dyDescent="0.25">
      <c r="A41" s="13"/>
      <c r="B41" s="14" t="s">
        <v>119</v>
      </c>
      <c r="C41" s="13"/>
      <c r="D41" s="13"/>
      <c r="E41" s="14" t="s">
        <v>66</v>
      </c>
      <c r="F41" s="13" t="s">
        <v>54</v>
      </c>
      <c r="G41" s="13" t="s">
        <v>131</v>
      </c>
      <c r="H41" s="13" t="s">
        <v>56</v>
      </c>
      <c r="I41" s="13" t="s">
        <v>57</v>
      </c>
      <c r="J41" s="13">
        <v>2025</v>
      </c>
      <c r="K41" s="13" t="s">
        <v>35</v>
      </c>
      <c r="L41" s="10" t="s">
        <v>58</v>
      </c>
      <c r="M41" s="13" t="s">
        <v>59</v>
      </c>
      <c r="N41" s="13">
        <v>744</v>
      </c>
      <c r="O41" s="13" t="s">
        <v>60</v>
      </c>
      <c r="P41" s="13">
        <v>0</v>
      </c>
      <c r="Q41" s="10" t="s">
        <v>36</v>
      </c>
      <c r="R41" s="13" t="s">
        <v>37</v>
      </c>
      <c r="S41" s="13">
        <v>539</v>
      </c>
      <c r="T41" s="13">
        <v>0</v>
      </c>
      <c r="U41" s="25">
        <v>2160</v>
      </c>
      <c r="V41" s="25">
        <v>0</v>
      </c>
      <c r="W41" s="25">
        <v>0</v>
      </c>
      <c r="X41" s="50">
        <f t="shared" si="0"/>
        <v>108</v>
      </c>
    </row>
    <row r="42" spans="1:24" ht="50.1" customHeight="1" x14ac:dyDescent="0.25">
      <c r="A42" s="13"/>
      <c r="B42" s="14" t="s">
        <v>120</v>
      </c>
      <c r="C42" s="13"/>
      <c r="D42" s="13"/>
      <c r="E42" s="14" t="s">
        <v>66</v>
      </c>
      <c r="F42" s="13" t="s">
        <v>54</v>
      </c>
      <c r="G42" s="13" t="s">
        <v>131</v>
      </c>
      <c r="H42" s="13" t="s">
        <v>56</v>
      </c>
      <c r="I42" s="13" t="s">
        <v>57</v>
      </c>
      <c r="J42" s="13">
        <v>2025</v>
      </c>
      <c r="K42" s="13" t="s">
        <v>35</v>
      </c>
      <c r="L42" s="10" t="s">
        <v>58</v>
      </c>
      <c r="M42" s="13" t="s">
        <v>59</v>
      </c>
      <c r="N42" s="13">
        <v>744</v>
      </c>
      <c r="O42" s="13" t="s">
        <v>60</v>
      </c>
      <c r="P42" s="13">
        <v>0</v>
      </c>
      <c r="Q42" s="10" t="s">
        <v>36</v>
      </c>
      <c r="R42" s="13" t="s">
        <v>37</v>
      </c>
      <c r="S42" s="13">
        <v>539</v>
      </c>
      <c r="T42" s="13">
        <v>0</v>
      </c>
      <c r="U42" s="25">
        <v>2160</v>
      </c>
      <c r="V42" s="25">
        <v>0</v>
      </c>
      <c r="W42" s="25">
        <v>0</v>
      </c>
      <c r="X42" s="50">
        <f t="shared" si="0"/>
        <v>108</v>
      </c>
    </row>
    <row r="43" spans="1:24" ht="50.1" customHeight="1" x14ac:dyDescent="0.25">
      <c r="A43" s="13"/>
      <c r="B43" s="14" t="s">
        <v>121</v>
      </c>
      <c r="C43" s="13"/>
      <c r="D43" s="13"/>
      <c r="E43" s="14" t="s">
        <v>66</v>
      </c>
      <c r="F43" s="13" t="s">
        <v>54</v>
      </c>
      <c r="G43" s="13" t="s">
        <v>131</v>
      </c>
      <c r="H43" s="13" t="s">
        <v>56</v>
      </c>
      <c r="I43" s="13" t="s">
        <v>57</v>
      </c>
      <c r="J43" s="13">
        <v>2025</v>
      </c>
      <c r="K43" s="13" t="s">
        <v>35</v>
      </c>
      <c r="L43" s="10" t="s">
        <v>58</v>
      </c>
      <c r="M43" s="13" t="s">
        <v>59</v>
      </c>
      <c r="N43" s="13">
        <v>744</v>
      </c>
      <c r="O43" s="13" t="s">
        <v>60</v>
      </c>
      <c r="P43" s="13">
        <v>0</v>
      </c>
      <c r="Q43" s="10" t="s">
        <v>36</v>
      </c>
      <c r="R43" s="13" t="s">
        <v>37</v>
      </c>
      <c r="S43" s="13">
        <v>539</v>
      </c>
      <c r="T43" s="13">
        <v>0</v>
      </c>
      <c r="U43" s="25">
        <v>2160</v>
      </c>
      <c r="V43" s="25">
        <v>0</v>
      </c>
      <c r="W43" s="25">
        <v>0</v>
      </c>
      <c r="X43" s="50">
        <f t="shared" si="0"/>
        <v>108</v>
      </c>
    </row>
    <row r="44" spans="1:24" ht="50.1" customHeight="1" x14ac:dyDescent="0.25">
      <c r="A44" s="13"/>
      <c r="B44" s="14" t="s">
        <v>122</v>
      </c>
      <c r="C44" s="13"/>
      <c r="D44" s="13"/>
      <c r="E44" s="14" t="s">
        <v>66</v>
      </c>
      <c r="F44" s="13" t="s">
        <v>54</v>
      </c>
      <c r="G44" s="13" t="s">
        <v>131</v>
      </c>
      <c r="H44" s="13" t="s">
        <v>56</v>
      </c>
      <c r="I44" s="13" t="s">
        <v>57</v>
      </c>
      <c r="J44" s="13">
        <v>2025</v>
      </c>
      <c r="K44" s="13" t="s">
        <v>35</v>
      </c>
      <c r="L44" s="10" t="s">
        <v>58</v>
      </c>
      <c r="M44" s="13" t="s">
        <v>59</v>
      </c>
      <c r="N44" s="13">
        <v>744</v>
      </c>
      <c r="O44" s="13" t="s">
        <v>60</v>
      </c>
      <c r="P44" s="13">
        <v>0</v>
      </c>
      <c r="Q44" s="10" t="s">
        <v>36</v>
      </c>
      <c r="R44" s="13" t="s">
        <v>37</v>
      </c>
      <c r="S44" s="13">
        <v>539</v>
      </c>
      <c r="T44" s="13">
        <v>0</v>
      </c>
      <c r="U44" s="25">
        <v>2160</v>
      </c>
      <c r="V44" s="25">
        <v>0</v>
      </c>
      <c r="W44" s="25">
        <v>0</v>
      </c>
      <c r="X44" s="50">
        <f t="shared" si="0"/>
        <v>108</v>
      </c>
    </row>
    <row r="45" spans="1:24" ht="50.1" customHeight="1" x14ac:dyDescent="0.25">
      <c r="A45" s="13"/>
      <c r="B45" s="14" t="s">
        <v>123</v>
      </c>
      <c r="C45" s="13"/>
      <c r="D45" s="13"/>
      <c r="E45" s="14" t="s">
        <v>66</v>
      </c>
      <c r="F45" s="13" t="s">
        <v>54</v>
      </c>
      <c r="G45" s="13" t="s">
        <v>131</v>
      </c>
      <c r="H45" s="13" t="s">
        <v>56</v>
      </c>
      <c r="I45" s="13" t="s">
        <v>57</v>
      </c>
      <c r="J45" s="13">
        <v>2025</v>
      </c>
      <c r="K45" s="13" t="s">
        <v>35</v>
      </c>
      <c r="L45" s="10" t="s">
        <v>58</v>
      </c>
      <c r="M45" s="13" t="s">
        <v>59</v>
      </c>
      <c r="N45" s="13">
        <v>744</v>
      </c>
      <c r="O45" s="13" t="s">
        <v>60</v>
      </c>
      <c r="P45" s="13">
        <v>0</v>
      </c>
      <c r="Q45" s="10" t="s">
        <v>36</v>
      </c>
      <c r="R45" s="13" t="s">
        <v>37</v>
      </c>
      <c r="S45" s="13">
        <v>539</v>
      </c>
      <c r="T45" s="13">
        <v>0</v>
      </c>
      <c r="U45" s="25">
        <v>2160</v>
      </c>
      <c r="V45" s="25">
        <v>0</v>
      </c>
      <c r="W45" s="25">
        <v>0</v>
      </c>
      <c r="X45" s="50">
        <f t="shared" si="0"/>
        <v>108</v>
      </c>
    </row>
    <row r="46" spans="1:24" ht="50.1" customHeight="1" x14ac:dyDescent="0.25">
      <c r="A46" s="64" t="s">
        <v>126</v>
      </c>
      <c r="B46" s="69"/>
      <c r="C46" s="69"/>
      <c r="D46" s="69"/>
      <c r="E46" s="22" t="s">
        <v>66</v>
      </c>
      <c r="F46" s="23"/>
      <c r="G46" s="23"/>
      <c r="H46" s="23"/>
      <c r="I46" s="23"/>
      <c r="J46" s="23">
        <v>2025</v>
      </c>
      <c r="K46" s="23" t="s">
        <v>35</v>
      </c>
      <c r="L46" s="24" t="s">
        <v>58</v>
      </c>
      <c r="M46" s="23" t="s">
        <v>59</v>
      </c>
      <c r="N46" s="23">
        <v>744</v>
      </c>
      <c r="O46" s="23" t="s">
        <v>60</v>
      </c>
      <c r="P46" s="23"/>
      <c r="Q46" s="24" t="s">
        <v>36</v>
      </c>
      <c r="R46" s="23" t="s">
        <v>37</v>
      </c>
      <c r="S46" s="23">
        <v>539</v>
      </c>
      <c r="T46" s="23">
        <v>0</v>
      </c>
      <c r="U46" s="30">
        <f>SUM(U34:U45)</f>
        <v>42240</v>
      </c>
      <c r="V46" s="30">
        <f t="shared" ref="V46:W46" si="3">SUM(V34:V45)</f>
        <v>0</v>
      </c>
      <c r="W46" s="30">
        <f t="shared" si="3"/>
        <v>0</v>
      </c>
      <c r="X46" s="50">
        <f t="shared" si="0"/>
        <v>2112</v>
      </c>
    </row>
    <row r="47" spans="1:24" ht="50.1" customHeight="1" x14ac:dyDescent="0.25">
      <c r="A47" s="13">
        <v>74302297</v>
      </c>
      <c r="B47" s="14" t="s">
        <v>127</v>
      </c>
      <c r="C47" s="13"/>
      <c r="D47" s="13"/>
      <c r="E47" s="14" t="s">
        <v>67</v>
      </c>
      <c r="F47" s="13" t="s">
        <v>54</v>
      </c>
      <c r="G47" s="13" t="s">
        <v>131</v>
      </c>
      <c r="H47" s="13" t="s">
        <v>62</v>
      </c>
      <c r="I47" s="13" t="s">
        <v>57</v>
      </c>
      <c r="J47" s="13">
        <v>2025</v>
      </c>
      <c r="K47" s="13" t="s">
        <v>35</v>
      </c>
      <c r="L47" s="10" t="s">
        <v>58</v>
      </c>
      <c r="M47" s="13" t="s">
        <v>59</v>
      </c>
      <c r="N47" s="13">
        <v>744</v>
      </c>
      <c r="O47" s="13" t="s">
        <v>60</v>
      </c>
      <c r="P47" s="13">
        <v>0</v>
      </c>
      <c r="Q47" s="10" t="s">
        <v>36</v>
      </c>
      <c r="R47" s="13" t="s">
        <v>37</v>
      </c>
      <c r="S47" s="13">
        <v>539</v>
      </c>
      <c r="T47" s="13">
        <v>0</v>
      </c>
      <c r="U47" s="25">
        <v>6346</v>
      </c>
      <c r="V47" s="25">
        <v>0</v>
      </c>
      <c r="W47" s="25">
        <v>5062</v>
      </c>
      <c r="X47" s="50">
        <f t="shared" si="0"/>
        <v>570</v>
      </c>
    </row>
    <row r="48" spans="1:24" ht="50.1" customHeight="1" x14ac:dyDescent="0.25">
      <c r="A48" s="13">
        <v>74304547</v>
      </c>
      <c r="B48" s="14" t="s">
        <v>128</v>
      </c>
      <c r="C48" s="13"/>
      <c r="D48" s="13"/>
      <c r="E48" s="14" t="s">
        <v>67</v>
      </c>
      <c r="F48" s="13" t="s">
        <v>54</v>
      </c>
      <c r="G48" s="13" t="s">
        <v>131</v>
      </c>
      <c r="H48" s="13" t="s">
        <v>62</v>
      </c>
      <c r="I48" s="13" t="s">
        <v>57</v>
      </c>
      <c r="J48" s="13">
        <v>2025</v>
      </c>
      <c r="K48" s="13" t="s">
        <v>35</v>
      </c>
      <c r="L48" s="10" t="s">
        <v>58</v>
      </c>
      <c r="M48" s="13" t="s">
        <v>59</v>
      </c>
      <c r="N48" s="13">
        <v>744</v>
      </c>
      <c r="O48" s="13" t="s">
        <v>60</v>
      </c>
      <c r="P48" s="13">
        <v>0</v>
      </c>
      <c r="Q48" s="10" t="s">
        <v>36</v>
      </c>
      <c r="R48" s="13" t="s">
        <v>37</v>
      </c>
      <c r="S48" s="13">
        <v>539</v>
      </c>
      <c r="T48" s="13">
        <v>0</v>
      </c>
      <c r="U48" s="25">
        <v>28886</v>
      </c>
      <c r="V48" s="25">
        <v>0</v>
      </c>
      <c r="W48" s="25">
        <v>13814</v>
      </c>
      <c r="X48" s="50">
        <f t="shared" si="0"/>
        <v>2135</v>
      </c>
    </row>
    <row r="49" spans="1:24" ht="50.1" customHeight="1" x14ac:dyDescent="0.25">
      <c r="A49" s="13"/>
      <c r="B49" s="14" t="s">
        <v>116</v>
      </c>
      <c r="C49" s="13"/>
      <c r="D49" s="13"/>
      <c r="E49" s="14" t="s">
        <v>67</v>
      </c>
      <c r="F49" s="13" t="s">
        <v>54</v>
      </c>
      <c r="G49" s="13" t="s">
        <v>131</v>
      </c>
      <c r="H49" s="13" t="s">
        <v>62</v>
      </c>
      <c r="I49" s="13" t="s">
        <v>57</v>
      </c>
      <c r="J49" s="13">
        <v>2025</v>
      </c>
      <c r="K49" s="13" t="s">
        <v>35</v>
      </c>
      <c r="L49" s="10" t="s">
        <v>58</v>
      </c>
      <c r="M49" s="13" t="s">
        <v>59</v>
      </c>
      <c r="N49" s="13">
        <v>744</v>
      </c>
      <c r="O49" s="13" t="s">
        <v>60</v>
      </c>
      <c r="P49" s="13">
        <v>0</v>
      </c>
      <c r="Q49" s="10" t="s">
        <v>36</v>
      </c>
      <c r="R49" s="13" t="s">
        <v>37</v>
      </c>
      <c r="S49" s="13">
        <v>539</v>
      </c>
      <c r="T49" s="13">
        <v>0</v>
      </c>
      <c r="U49" s="25">
        <v>6000</v>
      </c>
      <c r="V49" s="25">
        <v>0</v>
      </c>
      <c r="W49" s="25">
        <v>0</v>
      </c>
      <c r="X49" s="50">
        <f t="shared" si="0"/>
        <v>300</v>
      </c>
    </row>
    <row r="50" spans="1:24" ht="50.1" customHeight="1" x14ac:dyDescent="0.25">
      <c r="A50" s="13"/>
      <c r="B50" s="14" t="s">
        <v>129</v>
      </c>
      <c r="C50" s="13"/>
      <c r="D50" s="13"/>
      <c r="E50" s="14" t="s">
        <v>67</v>
      </c>
      <c r="F50" s="13" t="s">
        <v>54</v>
      </c>
      <c r="G50" s="13" t="s">
        <v>131</v>
      </c>
      <c r="H50" s="13" t="s">
        <v>62</v>
      </c>
      <c r="I50" s="13" t="s">
        <v>57</v>
      </c>
      <c r="J50" s="13">
        <v>2025</v>
      </c>
      <c r="K50" s="13" t="s">
        <v>35</v>
      </c>
      <c r="L50" s="10" t="s">
        <v>58</v>
      </c>
      <c r="M50" s="13" t="s">
        <v>59</v>
      </c>
      <c r="N50" s="13">
        <v>744</v>
      </c>
      <c r="O50" s="13" t="s">
        <v>60</v>
      </c>
      <c r="P50" s="13">
        <v>0</v>
      </c>
      <c r="Q50" s="10" t="s">
        <v>36</v>
      </c>
      <c r="R50" s="13" t="s">
        <v>37</v>
      </c>
      <c r="S50" s="13">
        <v>539</v>
      </c>
      <c r="T50" s="13">
        <v>0</v>
      </c>
      <c r="U50" s="25">
        <v>2160</v>
      </c>
      <c r="V50" s="25">
        <v>0</v>
      </c>
      <c r="W50" s="25">
        <v>0</v>
      </c>
      <c r="X50" s="50">
        <f t="shared" si="0"/>
        <v>108</v>
      </c>
    </row>
    <row r="51" spans="1:24" ht="50.1" customHeight="1" x14ac:dyDescent="0.25">
      <c r="A51" s="64" t="s">
        <v>126</v>
      </c>
      <c r="B51" s="69"/>
      <c r="C51" s="69"/>
      <c r="D51" s="69"/>
      <c r="E51" s="22" t="s">
        <v>67</v>
      </c>
      <c r="F51" s="23"/>
      <c r="G51" s="23"/>
      <c r="H51" s="23"/>
      <c r="I51" s="23"/>
      <c r="J51" s="23">
        <v>2025</v>
      </c>
      <c r="K51" s="23" t="s">
        <v>35</v>
      </c>
      <c r="L51" s="24" t="s">
        <v>58</v>
      </c>
      <c r="M51" s="23" t="s">
        <v>59</v>
      </c>
      <c r="N51" s="23">
        <v>744</v>
      </c>
      <c r="O51" s="23" t="s">
        <v>60</v>
      </c>
      <c r="P51" s="23"/>
      <c r="Q51" s="24" t="s">
        <v>36</v>
      </c>
      <c r="R51" s="23" t="s">
        <v>37</v>
      </c>
      <c r="S51" s="23">
        <v>539</v>
      </c>
      <c r="T51" s="23">
        <v>0</v>
      </c>
      <c r="U51" s="30">
        <f>SUM(U47:U50)</f>
        <v>43392</v>
      </c>
      <c r="V51" s="30">
        <f t="shared" ref="V51:W51" si="4">SUM(V47:V50)</f>
        <v>0</v>
      </c>
      <c r="W51" s="30">
        <f t="shared" si="4"/>
        <v>18876</v>
      </c>
      <c r="X51" s="50">
        <f t="shared" si="0"/>
        <v>3113</v>
      </c>
    </row>
    <row r="52" spans="1:24" ht="93" customHeight="1" x14ac:dyDescent="0.25">
      <c r="A52" s="13"/>
      <c r="B52" s="14" t="s">
        <v>132</v>
      </c>
      <c r="C52" s="13"/>
      <c r="D52" s="13"/>
      <c r="E52" s="14" t="s">
        <v>68</v>
      </c>
      <c r="F52" s="13" t="s">
        <v>54</v>
      </c>
      <c r="G52" s="13" t="s">
        <v>133</v>
      </c>
      <c r="H52" s="13" t="s">
        <v>56</v>
      </c>
      <c r="I52" s="13" t="s">
        <v>57</v>
      </c>
      <c r="J52" s="13">
        <v>2025</v>
      </c>
      <c r="K52" s="13" t="s">
        <v>35</v>
      </c>
      <c r="L52" s="10" t="s">
        <v>58</v>
      </c>
      <c r="M52" s="13" t="s">
        <v>59</v>
      </c>
      <c r="N52" s="13">
        <v>744</v>
      </c>
      <c r="O52" s="13" t="s">
        <v>60</v>
      </c>
      <c r="P52" s="13">
        <v>0</v>
      </c>
      <c r="Q52" s="10" t="s">
        <v>36</v>
      </c>
      <c r="R52" s="13" t="s">
        <v>37</v>
      </c>
      <c r="S52" s="13">
        <v>539</v>
      </c>
      <c r="T52" s="13">
        <v>0</v>
      </c>
      <c r="U52" s="25">
        <v>0</v>
      </c>
      <c r="V52" s="25">
        <v>0</v>
      </c>
      <c r="W52" s="25">
        <v>19391</v>
      </c>
      <c r="X52" s="50">
        <f t="shared" si="0"/>
        <v>970</v>
      </c>
    </row>
    <row r="53" spans="1:24" ht="50.1" customHeight="1" x14ac:dyDescent="0.25">
      <c r="A53" s="13"/>
      <c r="B53" s="14" t="s">
        <v>134</v>
      </c>
      <c r="C53" s="13"/>
      <c r="D53" s="13"/>
      <c r="E53" s="14" t="s">
        <v>68</v>
      </c>
      <c r="F53" s="13" t="s">
        <v>54</v>
      </c>
      <c r="G53" s="13" t="s">
        <v>133</v>
      </c>
      <c r="H53" s="13" t="s">
        <v>56</v>
      </c>
      <c r="I53" s="13" t="s">
        <v>57</v>
      </c>
      <c r="J53" s="13">
        <v>2025</v>
      </c>
      <c r="K53" s="13" t="s">
        <v>35</v>
      </c>
      <c r="L53" s="10" t="s">
        <v>58</v>
      </c>
      <c r="M53" s="13" t="s">
        <v>59</v>
      </c>
      <c r="N53" s="13">
        <v>744</v>
      </c>
      <c r="O53" s="13" t="s">
        <v>60</v>
      </c>
      <c r="P53" s="13">
        <v>0</v>
      </c>
      <c r="Q53" s="10" t="s">
        <v>36</v>
      </c>
      <c r="R53" s="13" t="s">
        <v>37</v>
      </c>
      <c r="S53" s="13">
        <v>539</v>
      </c>
      <c r="T53" s="13">
        <v>0</v>
      </c>
      <c r="U53" s="25">
        <v>0</v>
      </c>
      <c r="V53" s="25">
        <v>0</v>
      </c>
      <c r="W53" s="25">
        <v>3208</v>
      </c>
      <c r="X53" s="50">
        <f t="shared" si="0"/>
        <v>160</v>
      </c>
    </row>
    <row r="54" spans="1:24" ht="50.1" customHeight="1" x14ac:dyDescent="0.25">
      <c r="A54" s="13"/>
      <c r="B54" s="14" t="s">
        <v>135</v>
      </c>
      <c r="C54" s="13"/>
      <c r="D54" s="13"/>
      <c r="E54" s="14" t="s">
        <v>68</v>
      </c>
      <c r="F54" s="13" t="s">
        <v>54</v>
      </c>
      <c r="G54" s="13" t="s">
        <v>133</v>
      </c>
      <c r="H54" s="13" t="s">
        <v>56</v>
      </c>
      <c r="I54" s="13" t="s">
        <v>57</v>
      </c>
      <c r="J54" s="13">
        <v>2025</v>
      </c>
      <c r="K54" s="13" t="s">
        <v>35</v>
      </c>
      <c r="L54" s="10" t="s">
        <v>58</v>
      </c>
      <c r="M54" s="13" t="s">
        <v>59</v>
      </c>
      <c r="N54" s="13">
        <v>744</v>
      </c>
      <c r="O54" s="13" t="s">
        <v>60</v>
      </c>
      <c r="P54" s="13">
        <v>0</v>
      </c>
      <c r="Q54" s="10" t="s">
        <v>36</v>
      </c>
      <c r="R54" s="13" t="s">
        <v>37</v>
      </c>
      <c r="S54" s="13">
        <v>539</v>
      </c>
      <c r="T54" s="13">
        <v>0</v>
      </c>
      <c r="U54" s="25">
        <v>0</v>
      </c>
      <c r="V54" s="25">
        <v>0</v>
      </c>
      <c r="W54" s="25">
        <v>2442</v>
      </c>
      <c r="X54" s="50">
        <f t="shared" si="0"/>
        <v>122</v>
      </c>
    </row>
    <row r="55" spans="1:24" ht="50.1" customHeight="1" x14ac:dyDescent="0.25">
      <c r="A55" s="13"/>
      <c r="B55" s="14" t="s">
        <v>109</v>
      </c>
      <c r="C55" s="13"/>
      <c r="D55" s="13"/>
      <c r="E55" s="14" t="s">
        <v>68</v>
      </c>
      <c r="F55" s="13" t="s">
        <v>54</v>
      </c>
      <c r="G55" s="13" t="s">
        <v>133</v>
      </c>
      <c r="H55" s="13" t="s">
        <v>56</v>
      </c>
      <c r="I55" s="13" t="s">
        <v>57</v>
      </c>
      <c r="J55" s="13">
        <v>2025</v>
      </c>
      <c r="K55" s="13" t="s">
        <v>35</v>
      </c>
      <c r="L55" s="10" t="s">
        <v>58</v>
      </c>
      <c r="M55" s="13" t="s">
        <v>59</v>
      </c>
      <c r="N55" s="13">
        <v>744</v>
      </c>
      <c r="O55" s="13" t="s">
        <v>60</v>
      </c>
      <c r="P55" s="13">
        <v>0</v>
      </c>
      <c r="Q55" s="10" t="s">
        <v>36</v>
      </c>
      <c r="R55" s="13" t="s">
        <v>37</v>
      </c>
      <c r="S55" s="13">
        <v>539</v>
      </c>
      <c r="T55" s="13">
        <v>0</v>
      </c>
      <c r="U55" s="25">
        <v>0</v>
      </c>
      <c r="V55" s="25">
        <v>0</v>
      </c>
      <c r="W55" s="25">
        <v>8738</v>
      </c>
      <c r="X55" s="50">
        <f t="shared" si="0"/>
        <v>437</v>
      </c>
    </row>
    <row r="56" spans="1:24" ht="50.1" customHeight="1" x14ac:dyDescent="0.25">
      <c r="A56" s="64" t="s">
        <v>126</v>
      </c>
      <c r="B56" s="69"/>
      <c r="C56" s="69"/>
      <c r="D56" s="69"/>
      <c r="E56" s="22" t="s">
        <v>68</v>
      </c>
      <c r="F56" s="23"/>
      <c r="G56" s="23"/>
      <c r="H56" s="23"/>
      <c r="I56" s="23"/>
      <c r="J56" s="23">
        <v>2025</v>
      </c>
      <c r="K56" s="23" t="s">
        <v>35</v>
      </c>
      <c r="L56" s="24" t="s">
        <v>58</v>
      </c>
      <c r="M56" s="23" t="s">
        <v>59</v>
      </c>
      <c r="N56" s="23">
        <v>744</v>
      </c>
      <c r="O56" s="23" t="s">
        <v>60</v>
      </c>
      <c r="P56" s="23"/>
      <c r="Q56" s="24" t="s">
        <v>36</v>
      </c>
      <c r="R56" s="23" t="s">
        <v>37</v>
      </c>
      <c r="S56" s="23">
        <v>539</v>
      </c>
      <c r="T56" s="23">
        <v>0</v>
      </c>
      <c r="U56" s="30">
        <f>SUM(U52:U55)</f>
        <v>0</v>
      </c>
      <c r="V56" s="30">
        <f t="shared" ref="V56:W56" si="5">SUM(V52:V55)</f>
        <v>0</v>
      </c>
      <c r="W56" s="30">
        <f t="shared" si="5"/>
        <v>33779</v>
      </c>
      <c r="X56" s="50">
        <f t="shared" si="0"/>
        <v>1689</v>
      </c>
    </row>
    <row r="57" spans="1:24" ht="50.1" customHeight="1" x14ac:dyDescent="0.25">
      <c r="A57" s="13">
        <v>74302297</v>
      </c>
      <c r="B57" s="14" t="s">
        <v>127</v>
      </c>
      <c r="C57" s="13"/>
      <c r="D57" s="13"/>
      <c r="E57" s="14" t="s">
        <v>69</v>
      </c>
      <c r="F57" s="13" t="s">
        <v>54</v>
      </c>
      <c r="G57" s="13" t="s">
        <v>133</v>
      </c>
      <c r="H57" s="13" t="s">
        <v>62</v>
      </c>
      <c r="I57" s="13" t="s">
        <v>57</v>
      </c>
      <c r="J57" s="13">
        <v>2025</v>
      </c>
      <c r="K57" s="13" t="s">
        <v>35</v>
      </c>
      <c r="L57" s="10" t="s">
        <v>58</v>
      </c>
      <c r="M57" s="13" t="s">
        <v>59</v>
      </c>
      <c r="N57" s="13">
        <v>744</v>
      </c>
      <c r="O57" s="13" t="s">
        <v>60</v>
      </c>
      <c r="P57" s="13">
        <v>0</v>
      </c>
      <c r="Q57" s="10" t="s">
        <v>36</v>
      </c>
      <c r="R57" s="13" t="s">
        <v>37</v>
      </c>
      <c r="S57" s="13">
        <v>539</v>
      </c>
      <c r="T57" s="13">
        <v>0</v>
      </c>
      <c r="U57" s="25">
        <v>3384</v>
      </c>
      <c r="V57" s="25">
        <v>0</v>
      </c>
      <c r="W57" s="25">
        <v>0</v>
      </c>
      <c r="X57" s="50">
        <f t="shared" si="0"/>
        <v>169</v>
      </c>
    </row>
    <row r="58" spans="1:24" ht="50.1" customHeight="1" x14ac:dyDescent="0.25">
      <c r="A58" s="13">
        <v>74304547</v>
      </c>
      <c r="B58" s="14" t="s">
        <v>128</v>
      </c>
      <c r="C58" s="13"/>
      <c r="D58" s="13"/>
      <c r="E58" s="14" t="s">
        <v>69</v>
      </c>
      <c r="F58" s="13" t="s">
        <v>54</v>
      </c>
      <c r="G58" s="13" t="s">
        <v>133</v>
      </c>
      <c r="H58" s="13" t="s">
        <v>62</v>
      </c>
      <c r="I58" s="13" t="s">
        <v>57</v>
      </c>
      <c r="J58" s="13">
        <v>2025</v>
      </c>
      <c r="K58" s="13" t="s">
        <v>35</v>
      </c>
      <c r="L58" s="10" t="s">
        <v>58</v>
      </c>
      <c r="M58" s="13" t="s">
        <v>59</v>
      </c>
      <c r="N58" s="13">
        <v>744</v>
      </c>
      <c r="O58" s="13" t="s">
        <v>60</v>
      </c>
      <c r="P58" s="13">
        <v>0</v>
      </c>
      <c r="Q58" s="10" t="s">
        <v>36</v>
      </c>
      <c r="R58" s="13" t="s">
        <v>37</v>
      </c>
      <c r="S58" s="13">
        <v>539</v>
      </c>
      <c r="T58" s="13">
        <v>0</v>
      </c>
      <c r="U58" s="25">
        <v>110757</v>
      </c>
      <c r="V58" s="25">
        <v>0</v>
      </c>
      <c r="W58" s="25">
        <v>50070</v>
      </c>
      <c r="X58" s="50">
        <f t="shared" si="0"/>
        <v>8041</v>
      </c>
    </row>
    <row r="59" spans="1:24" ht="94.5" customHeight="1" x14ac:dyDescent="0.25">
      <c r="A59" s="13"/>
      <c r="B59" s="14" t="s">
        <v>132</v>
      </c>
      <c r="C59" s="13"/>
      <c r="D59" s="13"/>
      <c r="E59" s="14" t="s">
        <v>69</v>
      </c>
      <c r="F59" s="13" t="s">
        <v>54</v>
      </c>
      <c r="G59" s="13" t="s">
        <v>133</v>
      </c>
      <c r="H59" s="13" t="s">
        <v>62</v>
      </c>
      <c r="I59" s="13" t="s">
        <v>57</v>
      </c>
      <c r="J59" s="13">
        <v>2025</v>
      </c>
      <c r="K59" s="13" t="s">
        <v>35</v>
      </c>
      <c r="L59" s="10" t="s">
        <v>58</v>
      </c>
      <c r="M59" s="13" t="s">
        <v>59</v>
      </c>
      <c r="N59" s="13">
        <v>744</v>
      </c>
      <c r="O59" s="13" t="s">
        <v>60</v>
      </c>
      <c r="P59" s="13">
        <v>0</v>
      </c>
      <c r="Q59" s="10" t="s">
        <v>36</v>
      </c>
      <c r="R59" s="13" t="s">
        <v>37</v>
      </c>
      <c r="S59" s="13">
        <v>539</v>
      </c>
      <c r="T59" s="13">
        <v>0</v>
      </c>
      <c r="U59" s="25">
        <v>0</v>
      </c>
      <c r="V59" s="25">
        <v>0</v>
      </c>
      <c r="W59" s="25">
        <v>1253</v>
      </c>
      <c r="X59" s="50">
        <f t="shared" si="0"/>
        <v>63</v>
      </c>
    </row>
    <row r="60" spans="1:24" ht="50.1" customHeight="1" x14ac:dyDescent="0.25">
      <c r="A60" s="64" t="s">
        <v>126</v>
      </c>
      <c r="B60" s="69"/>
      <c r="C60" s="69"/>
      <c r="D60" s="69"/>
      <c r="E60" s="22" t="s">
        <v>69</v>
      </c>
      <c r="F60" s="23"/>
      <c r="G60" s="23"/>
      <c r="H60" s="23"/>
      <c r="I60" s="23"/>
      <c r="J60" s="23">
        <v>2025</v>
      </c>
      <c r="K60" s="23" t="s">
        <v>35</v>
      </c>
      <c r="L60" s="24" t="s">
        <v>58</v>
      </c>
      <c r="M60" s="23" t="s">
        <v>59</v>
      </c>
      <c r="N60" s="23">
        <v>744</v>
      </c>
      <c r="O60" s="23" t="s">
        <v>60</v>
      </c>
      <c r="P60" s="23"/>
      <c r="Q60" s="24" t="s">
        <v>36</v>
      </c>
      <c r="R60" s="23" t="s">
        <v>37</v>
      </c>
      <c r="S60" s="23">
        <v>539</v>
      </c>
      <c r="T60" s="23">
        <v>0</v>
      </c>
      <c r="U60" s="30">
        <f>SUM(U57:U59)</f>
        <v>114141</v>
      </c>
      <c r="V60" s="30">
        <f t="shared" ref="V60:W60" si="6">SUM(V57:V59)</f>
        <v>0</v>
      </c>
      <c r="W60" s="30">
        <f t="shared" si="6"/>
        <v>51323</v>
      </c>
      <c r="X60" s="50">
        <f t="shared" si="0"/>
        <v>8273</v>
      </c>
    </row>
    <row r="61" spans="1:24" ht="50.1" customHeight="1" x14ac:dyDescent="0.25">
      <c r="A61" s="13">
        <v>74304547</v>
      </c>
      <c r="B61" s="14" t="s">
        <v>128</v>
      </c>
      <c r="C61" s="13"/>
      <c r="D61" s="13"/>
      <c r="E61" s="14" t="s">
        <v>70</v>
      </c>
      <c r="F61" s="13" t="s">
        <v>54</v>
      </c>
      <c r="G61" s="13" t="s">
        <v>133</v>
      </c>
      <c r="H61" s="13" t="s">
        <v>63</v>
      </c>
      <c r="I61" s="13" t="s">
        <v>57</v>
      </c>
      <c r="J61" s="13">
        <v>2025</v>
      </c>
      <c r="K61" s="13" t="s">
        <v>35</v>
      </c>
      <c r="L61" s="10" t="s">
        <v>58</v>
      </c>
      <c r="M61" s="13" t="s">
        <v>59</v>
      </c>
      <c r="N61" s="13">
        <v>744</v>
      </c>
      <c r="O61" s="13" t="s">
        <v>60</v>
      </c>
      <c r="P61" s="13">
        <v>0</v>
      </c>
      <c r="Q61" s="10" t="s">
        <v>36</v>
      </c>
      <c r="R61" s="13" t="s">
        <v>37</v>
      </c>
      <c r="S61" s="13">
        <v>539</v>
      </c>
      <c r="T61" s="13">
        <v>0</v>
      </c>
      <c r="U61" s="25">
        <v>625</v>
      </c>
      <c r="V61" s="25">
        <v>0</v>
      </c>
      <c r="W61" s="25">
        <v>0</v>
      </c>
      <c r="X61" s="50">
        <f t="shared" si="0"/>
        <v>31</v>
      </c>
    </row>
    <row r="62" spans="1:24" ht="50.1" customHeight="1" x14ac:dyDescent="0.25">
      <c r="A62" s="64" t="s">
        <v>126</v>
      </c>
      <c r="B62" s="69"/>
      <c r="C62" s="69"/>
      <c r="D62" s="69"/>
      <c r="E62" s="22" t="s">
        <v>70</v>
      </c>
      <c r="F62" s="23"/>
      <c r="G62" s="23"/>
      <c r="H62" s="23"/>
      <c r="I62" s="23"/>
      <c r="J62" s="23">
        <v>2025</v>
      </c>
      <c r="K62" s="23" t="s">
        <v>35</v>
      </c>
      <c r="L62" s="24" t="s">
        <v>58</v>
      </c>
      <c r="M62" s="23" t="s">
        <v>59</v>
      </c>
      <c r="N62" s="23">
        <v>744</v>
      </c>
      <c r="O62" s="23" t="s">
        <v>60</v>
      </c>
      <c r="P62" s="23"/>
      <c r="Q62" s="24" t="s">
        <v>36</v>
      </c>
      <c r="R62" s="23" t="s">
        <v>37</v>
      </c>
      <c r="S62" s="23">
        <v>539</v>
      </c>
      <c r="T62" s="23">
        <v>0</v>
      </c>
      <c r="U62" s="30">
        <v>625</v>
      </c>
      <c r="V62" s="30">
        <v>0</v>
      </c>
      <c r="W62" s="30">
        <v>0</v>
      </c>
      <c r="X62" s="50">
        <f t="shared" si="0"/>
        <v>31</v>
      </c>
    </row>
    <row r="63" spans="1:24" ht="50.1" customHeight="1" x14ac:dyDescent="0.25">
      <c r="A63" s="13">
        <v>74302297</v>
      </c>
      <c r="B63" s="14" t="s">
        <v>127</v>
      </c>
      <c r="C63" s="13"/>
      <c r="D63" s="13"/>
      <c r="E63" s="14" t="s">
        <v>71</v>
      </c>
      <c r="F63" s="13" t="s">
        <v>54</v>
      </c>
      <c r="G63" s="13" t="s">
        <v>136</v>
      </c>
      <c r="H63" s="13" t="s">
        <v>56</v>
      </c>
      <c r="I63" s="13" t="s">
        <v>57</v>
      </c>
      <c r="J63" s="13">
        <v>2025</v>
      </c>
      <c r="K63" s="13" t="s">
        <v>35</v>
      </c>
      <c r="L63" s="10" t="s">
        <v>58</v>
      </c>
      <c r="M63" s="13" t="s">
        <v>59</v>
      </c>
      <c r="N63" s="13">
        <v>744</v>
      </c>
      <c r="O63" s="13" t="s">
        <v>60</v>
      </c>
      <c r="P63" s="13">
        <v>0</v>
      </c>
      <c r="Q63" s="10" t="s">
        <v>36</v>
      </c>
      <c r="R63" s="13" t="s">
        <v>37</v>
      </c>
      <c r="S63" s="13">
        <v>539</v>
      </c>
      <c r="T63" s="13">
        <v>0</v>
      </c>
      <c r="U63" s="25">
        <v>2708</v>
      </c>
      <c r="V63" s="25">
        <v>0</v>
      </c>
      <c r="W63" s="25">
        <v>0</v>
      </c>
      <c r="X63" s="50">
        <f t="shared" si="0"/>
        <v>135</v>
      </c>
    </row>
    <row r="64" spans="1:24" ht="50.1" customHeight="1" x14ac:dyDescent="0.25">
      <c r="A64" s="13"/>
      <c r="B64" s="14" t="s">
        <v>134</v>
      </c>
      <c r="C64" s="13"/>
      <c r="D64" s="13"/>
      <c r="E64" s="14" t="s">
        <v>71</v>
      </c>
      <c r="F64" s="13" t="s">
        <v>54</v>
      </c>
      <c r="G64" s="13" t="s">
        <v>136</v>
      </c>
      <c r="H64" s="13" t="s">
        <v>56</v>
      </c>
      <c r="I64" s="13" t="s">
        <v>57</v>
      </c>
      <c r="J64" s="13">
        <v>2025</v>
      </c>
      <c r="K64" s="13" t="s">
        <v>35</v>
      </c>
      <c r="L64" s="10" t="s">
        <v>58</v>
      </c>
      <c r="M64" s="13" t="s">
        <v>59</v>
      </c>
      <c r="N64" s="13">
        <v>744</v>
      </c>
      <c r="O64" s="13" t="s">
        <v>60</v>
      </c>
      <c r="P64" s="13">
        <v>0</v>
      </c>
      <c r="Q64" s="10" t="s">
        <v>36</v>
      </c>
      <c r="R64" s="13" t="s">
        <v>37</v>
      </c>
      <c r="S64" s="13">
        <v>539</v>
      </c>
      <c r="T64" s="13">
        <v>0</v>
      </c>
      <c r="U64" s="25">
        <v>0</v>
      </c>
      <c r="V64" s="25">
        <v>0</v>
      </c>
      <c r="W64" s="25">
        <v>4238</v>
      </c>
      <c r="X64" s="50">
        <f t="shared" si="0"/>
        <v>212</v>
      </c>
    </row>
    <row r="65" spans="1:24" ht="50.1" customHeight="1" x14ac:dyDescent="0.25">
      <c r="A65" s="13"/>
      <c r="B65" s="14" t="s">
        <v>109</v>
      </c>
      <c r="C65" s="13"/>
      <c r="D65" s="13"/>
      <c r="E65" s="14" t="s">
        <v>71</v>
      </c>
      <c r="F65" s="13" t="s">
        <v>54</v>
      </c>
      <c r="G65" s="13" t="s">
        <v>136</v>
      </c>
      <c r="H65" s="13" t="s">
        <v>56</v>
      </c>
      <c r="I65" s="13" t="s">
        <v>57</v>
      </c>
      <c r="J65" s="13">
        <v>2025</v>
      </c>
      <c r="K65" s="13" t="s">
        <v>35</v>
      </c>
      <c r="L65" s="10" t="s">
        <v>58</v>
      </c>
      <c r="M65" s="13" t="s">
        <v>59</v>
      </c>
      <c r="N65" s="13">
        <v>744</v>
      </c>
      <c r="O65" s="13" t="s">
        <v>60</v>
      </c>
      <c r="P65" s="13">
        <v>0</v>
      </c>
      <c r="Q65" s="10" t="s">
        <v>36</v>
      </c>
      <c r="R65" s="13" t="s">
        <v>37</v>
      </c>
      <c r="S65" s="13">
        <v>539</v>
      </c>
      <c r="T65" s="13">
        <v>0</v>
      </c>
      <c r="U65" s="25">
        <v>0</v>
      </c>
      <c r="V65" s="25">
        <v>0</v>
      </c>
      <c r="W65" s="25">
        <v>5968</v>
      </c>
      <c r="X65" s="50">
        <f t="shared" si="0"/>
        <v>298</v>
      </c>
    </row>
    <row r="66" spans="1:24" ht="50.1" customHeight="1" x14ac:dyDescent="0.25">
      <c r="A66" s="64" t="s">
        <v>126</v>
      </c>
      <c r="B66" s="69"/>
      <c r="C66" s="69"/>
      <c r="D66" s="69"/>
      <c r="E66" s="22" t="s">
        <v>71</v>
      </c>
      <c r="F66" s="23"/>
      <c r="G66" s="23"/>
      <c r="H66" s="23"/>
      <c r="I66" s="23"/>
      <c r="J66" s="23">
        <v>2025</v>
      </c>
      <c r="K66" s="23" t="s">
        <v>35</v>
      </c>
      <c r="L66" s="24" t="s">
        <v>58</v>
      </c>
      <c r="M66" s="23" t="s">
        <v>59</v>
      </c>
      <c r="N66" s="23">
        <v>744</v>
      </c>
      <c r="O66" s="23" t="s">
        <v>60</v>
      </c>
      <c r="P66" s="23"/>
      <c r="Q66" s="24" t="s">
        <v>36</v>
      </c>
      <c r="R66" s="23" t="s">
        <v>37</v>
      </c>
      <c r="S66" s="23">
        <v>539</v>
      </c>
      <c r="T66" s="23">
        <v>0</v>
      </c>
      <c r="U66" s="30">
        <f>SUM(U63:U65)</f>
        <v>2708</v>
      </c>
      <c r="V66" s="30">
        <f t="shared" ref="V66:W66" si="7">SUM(V63:V65)</f>
        <v>0</v>
      </c>
      <c r="W66" s="30">
        <f t="shared" si="7"/>
        <v>10206</v>
      </c>
      <c r="X66" s="50">
        <f t="shared" si="0"/>
        <v>646</v>
      </c>
    </row>
    <row r="67" spans="1:24" ht="50.1" customHeight="1" x14ac:dyDescent="0.25">
      <c r="A67" s="13">
        <v>74302297</v>
      </c>
      <c r="B67" s="14" t="s">
        <v>127</v>
      </c>
      <c r="C67" s="13"/>
      <c r="D67" s="13"/>
      <c r="E67" s="14" t="s">
        <v>72</v>
      </c>
      <c r="F67" s="13" t="s">
        <v>54</v>
      </c>
      <c r="G67" s="13" t="s">
        <v>136</v>
      </c>
      <c r="H67" s="13" t="s">
        <v>62</v>
      </c>
      <c r="I67" s="13" t="s">
        <v>57</v>
      </c>
      <c r="J67" s="13">
        <v>2025</v>
      </c>
      <c r="K67" s="13" t="s">
        <v>35</v>
      </c>
      <c r="L67" s="10" t="s">
        <v>58</v>
      </c>
      <c r="M67" s="13" t="s">
        <v>59</v>
      </c>
      <c r="N67" s="13">
        <v>744</v>
      </c>
      <c r="O67" s="13" t="s">
        <v>60</v>
      </c>
      <c r="P67" s="13">
        <v>0</v>
      </c>
      <c r="Q67" s="10" t="s">
        <v>36</v>
      </c>
      <c r="R67" s="13" t="s">
        <v>37</v>
      </c>
      <c r="S67" s="13">
        <v>539</v>
      </c>
      <c r="T67" s="13">
        <v>0</v>
      </c>
      <c r="U67" s="25">
        <v>107063</v>
      </c>
      <c r="V67" s="25">
        <v>0</v>
      </c>
      <c r="W67" s="25">
        <v>36516</v>
      </c>
      <c r="X67" s="50">
        <f t="shared" si="0"/>
        <v>7179</v>
      </c>
    </row>
    <row r="68" spans="1:24" ht="50.1" customHeight="1" x14ac:dyDescent="0.25">
      <c r="A68" s="13">
        <v>74304547</v>
      </c>
      <c r="B68" s="14" t="s">
        <v>128</v>
      </c>
      <c r="C68" s="13"/>
      <c r="D68" s="13"/>
      <c r="E68" s="14" t="s">
        <v>72</v>
      </c>
      <c r="F68" s="13" t="s">
        <v>54</v>
      </c>
      <c r="G68" s="13" t="s">
        <v>136</v>
      </c>
      <c r="H68" s="13" t="s">
        <v>62</v>
      </c>
      <c r="I68" s="13" t="s">
        <v>57</v>
      </c>
      <c r="J68" s="13">
        <v>2025</v>
      </c>
      <c r="K68" s="13" t="s">
        <v>35</v>
      </c>
      <c r="L68" s="10" t="s">
        <v>58</v>
      </c>
      <c r="M68" s="13" t="s">
        <v>59</v>
      </c>
      <c r="N68" s="13">
        <v>744</v>
      </c>
      <c r="O68" s="13" t="s">
        <v>60</v>
      </c>
      <c r="P68" s="13">
        <v>0</v>
      </c>
      <c r="Q68" s="10" t="s">
        <v>36</v>
      </c>
      <c r="R68" s="13" t="s">
        <v>37</v>
      </c>
      <c r="S68" s="13">
        <v>539</v>
      </c>
      <c r="T68" s="13">
        <v>0</v>
      </c>
      <c r="U68" s="25">
        <v>154927</v>
      </c>
      <c r="V68" s="25">
        <v>0</v>
      </c>
      <c r="W68" s="25">
        <v>51163</v>
      </c>
      <c r="X68" s="50">
        <f t="shared" si="0"/>
        <v>10305</v>
      </c>
    </row>
    <row r="69" spans="1:24" ht="71.25" customHeight="1" x14ac:dyDescent="0.25">
      <c r="A69" s="13" t="s">
        <v>124</v>
      </c>
      <c r="B69" s="14" t="s">
        <v>125</v>
      </c>
      <c r="C69" s="13"/>
      <c r="D69" s="13"/>
      <c r="E69" s="14" t="s">
        <v>72</v>
      </c>
      <c r="F69" s="13" t="s">
        <v>54</v>
      </c>
      <c r="G69" s="13" t="s">
        <v>136</v>
      </c>
      <c r="H69" s="13" t="s">
        <v>62</v>
      </c>
      <c r="I69" s="13" t="s">
        <v>57</v>
      </c>
      <c r="J69" s="13">
        <v>2025</v>
      </c>
      <c r="K69" s="13" t="s">
        <v>35</v>
      </c>
      <c r="L69" s="10" t="s">
        <v>58</v>
      </c>
      <c r="M69" s="13" t="s">
        <v>59</v>
      </c>
      <c r="N69" s="13">
        <v>744</v>
      </c>
      <c r="O69" s="13" t="s">
        <v>60</v>
      </c>
      <c r="P69" s="13">
        <v>0</v>
      </c>
      <c r="Q69" s="10" t="s">
        <v>36</v>
      </c>
      <c r="R69" s="13" t="s">
        <v>37</v>
      </c>
      <c r="S69" s="13">
        <v>539</v>
      </c>
      <c r="T69" s="13">
        <v>0</v>
      </c>
      <c r="U69" s="25">
        <v>0</v>
      </c>
      <c r="V69" s="25">
        <v>0</v>
      </c>
      <c r="W69" s="25">
        <v>224</v>
      </c>
      <c r="X69" s="50">
        <f t="shared" si="0"/>
        <v>11</v>
      </c>
    </row>
    <row r="70" spans="1:24" ht="50.1" customHeight="1" x14ac:dyDescent="0.25">
      <c r="A70" s="64" t="s">
        <v>126</v>
      </c>
      <c r="B70" s="69"/>
      <c r="C70" s="69"/>
      <c r="D70" s="69"/>
      <c r="E70" s="22" t="s">
        <v>72</v>
      </c>
      <c r="F70" s="23"/>
      <c r="G70" s="23"/>
      <c r="H70" s="23"/>
      <c r="I70" s="23"/>
      <c r="J70" s="23">
        <v>2025</v>
      </c>
      <c r="K70" s="23" t="s">
        <v>35</v>
      </c>
      <c r="L70" s="24" t="s">
        <v>58</v>
      </c>
      <c r="M70" s="23" t="s">
        <v>59</v>
      </c>
      <c r="N70" s="23">
        <v>744</v>
      </c>
      <c r="O70" s="23" t="s">
        <v>60</v>
      </c>
      <c r="P70" s="23"/>
      <c r="Q70" s="24" t="s">
        <v>36</v>
      </c>
      <c r="R70" s="23" t="s">
        <v>37</v>
      </c>
      <c r="S70" s="23">
        <v>539</v>
      </c>
      <c r="T70" s="23">
        <v>0</v>
      </c>
      <c r="U70" s="30">
        <f>SUM(U67:U69)</f>
        <v>261990</v>
      </c>
      <c r="V70" s="30">
        <f t="shared" ref="V70:W70" si="8">SUM(V67:V69)</f>
        <v>0</v>
      </c>
      <c r="W70" s="30">
        <f t="shared" si="8"/>
        <v>87903</v>
      </c>
      <c r="X70" s="50">
        <f t="shared" si="0"/>
        <v>17495</v>
      </c>
    </row>
    <row r="71" spans="1:24" ht="50.1" customHeight="1" x14ac:dyDescent="0.25">
      <c r="A71" s="13"/>
      <c r="B71" s="14" t="s">
        <v>130</v>
      </c>
      <c r="C71" s="13"/>
      <c r="D71" s="13"/>
      <c r="E71" s="14" t="s">
        <v>86</v>
      </c>
      <c r="F71" s="13" t="s">
        <v>54</v>
      </c>
      <c r="G71" s="13" t="s">
        <v>136</v>
      </c>
      <c r="H71" s="13" t="s">
        <v>85</v>
      </c>
      <c r="I71" s="13" t="s">
        <v>57</v>
      </c>
      <c r="J71" s="13">
        <v>2025</v>
      </c>
      <c r="K71" s="13" t="s">
        <v>35</v>
      </c>
      <c r="L71" s="10" t="s">
        <v>58</v>
      </c>
      <c r="M71" s="13" t="s">
        <v>59</v>
      </c>
      <c r="N71" s="13">
        <v>744</v>
      </c>
      <c r="O71" s="13" t="s">
        <v>60</v>
      </c>
      <c r="P71" s="13">
        <v>0</v>
      </c>
      <c r="Q71" s="10" t="s">
        <v>36</v>
      </c>
      <c r="R71" s="13" t="s">
        <v>37</v>
      </c>
      <c r="S71" s="13">
        <v>539</v>
      </c>
      <c r="T71" s="13">
        <v>0</v>
      </c>
      <c r="U71" s="25">
        <v>0</v>
      </c>
      <c r="V71" s="25">
        <v>0</v>
      </c>
      <c r="W71" s="25">
        <v>1437</v>
      </c>
      <c r="X71" s="50">
        <f t="shared" ref="X71:X92" si="9">ROUND((U71+W71)/100*5,0)</f>
        <v>72</v>
      </c>
    </row>
    <row r="72" spans="1:24" ht="50.1" customHeight="1" x14ac:dyDescent="0.25">
      <c r="A72" s="64" t="s">
        <v>126</v>
      </c>
      <c r="B72" s="69"/>
      <c r="C72" s="69"/>
      <c r="D72" s="69"/>
      <c r="E72" s="22" t="s">
        <v>86</v>
      </c>
      <c r="F72" s="23"/>
      <c r="G72" s="23"/>
      <c r="H72" s="23"/>
      <c r="I72" s="23"/>
      <c r="J72" s="23">
        <v>2025</v>
      </c>
      <c r="K72" s="23" t="s">
        <v>35</v>
      </c>
      <c r="L72" s="24" t="s">
        <v>58</v>
      </c>
      <c r="M72" s="23" t="s">
        <v>59</v>
      </c>
      <c r="N72" s="23">
        <v>744</v>
      </c>
      <c r="O72" s="23" t="s">
        <v>60</v>
      </c>
      <c r="P72" s="23"/>
      <c r="Q72" s="24" t="s">
        <v>36</v>
      </c>
      <c r="R72" s="23" t="s">
        <v>37</v>
      </c>
      <c r="S72" s="23">
        <v>539</v>
      </c>
      <c r="T72" s="23">
        <v>0</v>
      </c>
      <c r="U72" s="30">
        <v>0</v>
      </c>
      <c r="V72" s="30">
        <v>0</v>
      </c>
      <c r="W72" s="30">
        <v>1437</v>
      </c>
      <c r="X72" s="50">
        <f t="shared" si="9"/>
        <v>72</v>
      </c>
    </row>
    <row r="73" spans="1:24" ht="50.1" customHeight="1" x14ac:dyDescent="0.25">
      <c r="A73" s="13">
        <v>74302297</v>
      </c>
      <c r="B73" s="14" t="s">
        <v>127</v>
      </c>
      <c r="C73" s="13"/>
      <c r="D73" s="13"/>
      <c r="E73" s="14" t="s">
        <v>73</v>
      </c>
      <c r="F73" s="13" t="s">
        <v>54</v>
      </c>
      <c r="G73" s="13" t="s">
        <v>136</v>
      </c>
      <c r="H73" s="13" t="s">
        <v>65</v>
      </c>
      <c r="I73" s="13" t="s">
        <v>57</v>
      </c>
      <c r="J73" s="13">
        <v>2025</v>
      </c>
      <c r="K73" s="13" t="s">
        <v>35</v>
      </c>
      <c r="L73" s="10" t="s">
        <v>58</v>
      </c>
      <c r="M73" s="13" t="s">
        <v>59</v>
      </c>
      <c r="N73" s="13">
        <v>744</v>
      </c>
      <c r="O73" s="13" t="s">
        <v>60</v>
      </c>
      <c r="P73" s="13">
        <v>0</v>
      </c>
      <c r="Q73" s="10" t="s">
        <v>36</v>
      </c>
      <c r="R73" s="13" t="s">
        <v>37</v>
      </c>
      <c r="S73" s="13">
        <v>539</v>
      </c>
      <c r="T73" s="13">
        <v>0</v>
      </c>
      <c r="U73" s="25">
        <v>5265</v>
      </c>
      <c r="V73" s="25">
        <v>0</v>
      </c>
      <c r="W73" s="25">
        <v>624</v>
      </c>
      <c r="X73" s="50">
        <f t="shared" si="9"/>
        <v>294</v>
      </c>
    </row>
    <row r="74" spans="1:24" ht="50.1" customHeight="1" x14ac:dyDescent="0.25">
      <c r="A74" s="64" t="s">
        <v>126</v>
      </c>
      <c r="B74" s="69"/>
      <c r="C74" s="69"/>
      <c r="D74" s="69"/>
      <c r="E74" s="22" t="s">
        <v>73</v>
      </c>
      <c r="F74" s="23"/>
      <c r="G74" s="23"/>
      <c r="H74" s="23"/>
      <c r="I74" s="23"/>
      <c r="J74" s="23">
        <v>2025</v>
      </c>
      <c r="K74" s="23" t="s">
        <v>35</v>
      </c>
      <c r="L74" s="24" t="s">
        <v>58</v>
      </c>
      <c r="M74" s="23" t="s">
        <v>59</v>
      </c>
      <c r="N74" s="23">
        <v>744</v>
      </c>
      <c r="O74" s="23" t="s">
        <v>60</v>
      </c>
      <c r="P74" s="23"/>
      <c r="Q74" s="24" t="s">
        <v>36</v>
      </c>
      <c r="R74" s="23" t="s">
        <v>37</v>
      </c>
      <c r="S74" s="23">
        <v>539</v>
      </c>
      <c r="T74" s="23">
        <v>0</v>
      </c>
      <c r="U74" s="30">
        <v>5265</v>
      </c>
      <c r="V74" s="30">
        <v>0</v>
      </c>
      <c r="W74" s="30">
        <v>624</v>
      </c>
      <c r="X74" s="50">
        <f t="shared" si="9"/>
        <v>294</v>
      </c>
    </row>
    <row r="75" spans="1:24" ht="50.1" customHeight="1" x14ac:dyDescent="0.25">
      <c r="A75" s="13">
        <v>74304547</v>
      </c>
      <c r="B75" s="14" t="s">
        <v>128</v>
      </c>
      <c r="C75" s="13"/>
      <c r="D75" s="13"/>
      <c r="E75" s="14" t="s">
        <v>74</v>
      </c>
      <c r="F75" s="13" t="s">
        <v>54</v>
      </c>
      <c r="G75" s="13" t="s">
        <v>110</v>
      </c>
      <c r="H75" s="13" t="s">
        <v>56</v>
      </c>
      <c r="I75" s="29" t="s">
        <v>75</v>
      </c>
      <c r="J75" s="13">
        <v>2025</v>
      </c>
      <c r="K75" s="13" t="s">
        <v>35</v>
      </c>
      <c r="L75" s="10" t="s">
        <v>58</v>
      </c>
      <c r="M75" s="13" t="s">
        <v>59</v>
      </c>
      <c r="N75" s="13">
        <v>744</v>
      </c>
      <c r="O75" s="13" t="s">
        <v>60</v>
      </c>
      <c r="P75" s="13">
        <v>0</v>
      </c>
      <c r="Q75" s="10" t="s">
        <v>36</v>
      </c>
      <c r="R75" s="13" t="s">
        <v>37</v>
      </c>
      <c r="S75" s="13">
        <v>539</v>
      </c>
      <c r="T75" s="13">
        <v>0</v>
      </c>
      <c r="U75" s="25">
        <v>338</v>
      </c>
      <c r="V75" s="25">
        <v>0</v>
      </c>
      <c r="W75" s="25">
        <v>0</v>
      </c>
      <c r="X75" s="50">
        <f t="shared" si="9"/>
        <v>17</v>
      </c>
    </row>
    <row r="76" spans="1:24" ht="50.1" customHeight="1" x14ac:dyDescent="0.25">
      <c r="A76" s="64" t="s">
        <v>126</v>
      </c>
      <c r="B76" s="69"/>
      <c r="C76" s="69"/>
      <c r="D76" s="69"/>
      <c r="E76" s="22" t="s">
        <v>74</v>
      </c>
      <c r="F76" s="23"/>
      <c r="G76" s="23"/>
      <c r="H76" s="23"/>
      <c r="I76" s="23"/>
      <c r="J76" s="23">
        <v>2025</v>
      </c>
      <c r="K76" s="23" t="s">
        <v>35</v>
      </c>
      <c r="L76" s="24" t="s">
        <v>58</v>
      </c>
      <c r="M76" s="23" t="s">
        <v>59</v>
      </c>
      <c r="N76" s="23">
        <v>744</v>
      </c>
      <c r="O76" s="23" t="s">
        <v>60</v>
      </c>
      <c r="P76" s="23"/>
      <c r="Q76" s="24" t="s">
        <v>36</v>
      </c>
      <c r="R76" s="23" t="s">
        <v>37</v>
      </c>
      <c r="S76" s="23">
        <v>539</v>
      </c>
      <c r="T76" s="23">
        <v>0</v>
      </c>
      <c r="U76" s="30">
        <v>338</v>
      </c>
      <c r="V76" s="30">
        <v>0</v>
      </c>
      <c r="W76" s="30">
        <v>0</v>
      </c>
      <c r="X76" s="50">
        <f t="shared" si="9"/>
        <v>17</v>
      </c>
    </row>
    <row r="77" spans="1:24" ht="50.1" customHeight="1" x14ac:dyDescent="0.25">
      <c r="A77" s="13"/>
      <c r="B77" s="14" t="s">
        <v>137</v>
      </c>
      <c r="C77" s="13"/>
      <c r="D77" s="13"/>
      <c r="E77" s="14" t="s">
        <v>76</v>
      </c>
      <c r="F77" s="13" t="s">
        <v>54</v>
      </c>
      <c r="G77" s="13" t="s">
        <v>133</v>
      </c>
      <c r="H77" s="13" t="s">
        <v>56</v>
      </c>
      <c r="I77" s="13" t="s">
        <v>75</v>
      </c>
      <c r="J77" s="13">
        <v>2025</v>
      </c>
      <c r="K77" s="13" t="s">
        <v>35</v>
      </c>
      <c r="L77" s="10" t="s">
        <v>58</v>
      </c>
      <c r="M77" s="13" t="s">
        <v>59</v>
      </c>
      <c r="N77" s="13">
        <v>744</v>
      </c>
      <c r="O77" s="13" t="s">
        <v>60</v>
      </c>
      <c r="P77" s="13">
        <v>0</v>
      </c>
      <c r="Q77" s="10" t="s">
        <v>36</v>
      </c>
      <c r="R77" s="13" t="s">
        <v>37</v>
      </c>
      <c r="S77" s="13">
        <v>539</v>
      </c>
      <c r="T77" s="13">
        <v>0</v>
      </c>
      <c r="U77" s="25">
        <v>0</v>
      </c>
      <c r="V77" s="25">
        <v>0</v>
      </c>
      <c r="W77" s="25">
        <v>5252</v>
      </c>
      <c r="X77" s="50">
        <f t="shared" si="9"/>
        <v>263</v>
      </c>
    </row>
    <row r="78" spans="1:24" ht="50.1" customHeight="1" x14ac:dyDescent="0.25">
      <c r="A78" s="64" t="s">
        <v>126</v>
      </c>
      <c r="B78" s="69"/>
      <c r="C78" s="69"/>
      <c r="D78" s="69"/>
      <c r="E78" s="22" t="s">
        <v>76</v>
      </c>
      <c r="F78" s="23"/>
      <c r="G78" s="23"/>
      <c r="H78" s="23"/>
      <c r="I78" s="23"/>
      <c r="J78" s="23">
        <v>2025</v>
      </c>
      <c r="K78" s="23" t="s">
        <v>35</v>
      </c>
      <c r="L78" s="24" t="s">
        <v>58</v>
      </c>
      <c r="M78" s="23" t="s">
        <v>59</v>
      </c>
      <c r="N78" s="23">
        <v>744</v>
      </c>
      <c r="O78" s="23" t="s">
        <v>60</v>
      </c>
      <c r="P78" s="23"/>
      <c r="Q78" s="24" t="s">
        <v>36</v>
      </c>
      <c r="R78" s="23" t="s">
        <v>37</v>
      </c>
      <c r="S78" s="23">
        <v>539</v>
      </c>
      <c r="T78" s="23">
        <v>0</v>
      </c>
      <c r="U78" s="30">
        <v>0</v>
      </c>
      <c r="V78" s="30">
        <v>0</v>
      </c>
      <c r="W78" s="30">
        <v>5252</v>
      </c>
      <c r="X78" s="50">
        <f t="shared" si="9"/>
        <v>263</v>
      </c>
    </row>
    <row r="79" spans="1:24" ht="50.1" customHeight="1" x14ac:dyDescent="0.25">
      <c r="A79" s="13">
        <v>74302297</v>
      </c>
      <c r="B79" s="14" t="s">
        <v>127</v>
      </c>
      <c r="C79" s="13"/>
      <c r="D79" s="13"/>
      <c r="E79" s="14" t="s">
        <v>77</v>
      </c>
      <c r="F79" s="13" t="s">
        <v>54</v>
      </c>
      <c r="G79" s="13" t="s">
        <v>136</v>
      </c>
      <c r="H79" s="13" t="s">
        <v>62</v>
      </c>
      <c r="I79" s="13" t="s">
        <v>75</v>
      </c>
      <c r="J79" s="13">
        <v>2025</v>
      </c>
      <c r="K79" s="13" t="s">
        <v>35</v>
      </c>
      <c r="L79" s="10" t="s">
        <v>58</v>
      </c>
      <c r="M79" s="13" t="s">
        <v>59</v>
      </c>
      <c r="N79" s="13">
        <v>744</v>
      </c>
      <c r="O79" s="13" t="s">
        <v>60</v>
      </c>
      <c r="P79" s="13">
        <v>0</v>
      </c>
      <c r="Q79" s="10" t="s">
        <v>36</v>
      </c>
      <c r="R79" s="13" t="s">
        <v>37</v>
      </c>
      <c r="S79" s="13">
        <v>539</v>
      </c>
      <c r="T79" s="13">
        <v>0</v>
      </c>
      <c r="U79" s="25">
        <v>331</v>
      </c>
      <c r="V79" s="25">
        <v>0</v>
      </c>
      <c r="W79" s="25">
        <v>0</v>
      </c>
      <c r="X79" s="50">
        <f t="shared" si="9"/>
        <v>17</v>
      </c>
    </row>
    <row r="80" spans="1:24" ht="50.1" customHeight="1" x14ac:dyDescent="0.25">
      <c r="A80" s="13">
        <v>74304547</v>
      </c>
      <c r="B80" s="14" t="s">
        <v>128</v>
      </c>
      <c r="C80" s="13"/>
      <c r="D80" s="13"/>
      <c r="E80" s="14" t="s">
        <v>77</v>
      </c>
      <c r="F80" s="13" t="s">
        <v>54</v>
      </c>
      <c r="G80" s="13" t="s">
        <v>136</v>
      </c>
      <c r="H80" s="13" t="s">
        <v>62</v>
      </c>
      <c r="I80" s="13" t="s">
        <v>75</v>
      </c>
      <c r="J80" s="13">
        <v>2025</v>
      </c>
      <c r="K80" s="13" t="s">
        <v>35</v>
      </c>
      <c r="L80" s="10" t="s">
        <v>58</v>
      </c>
      <c r="M80" s="13" t="s">
        <v>59</v>
      </c>
      <c r="N80" s="13">
        <v>744</v>
      </c>
      <c r="O80" s="13" t="s">
        <v>60</v>
      </c>
      <c r="P80" s="13">
        <v>0</v>
      </c>
      <c r="Q80" s="10" t="s">
        <v>36</v>
      </c>
      <c r="R80" s="13" t="s">
        <v>37</v>
      </c>
      <c r="S80" s="13">
        <v>539</v>
      </c>
      <c r="T80" s="13">
        <v>0</v>
      </c>
      <c r="U80" s="25">
        <v>160</v>
      </c>
      <c r="V80" s="25">
        <v>0</v>
      </c>
      <c r="W80" s="25">
        <v>438</v>
      </c>
      <c r="X80" s="50">
        <f t="shared" si="9"/>
        <v>30</v>
      </c>
    </row>
    <row r="81" spans="1:24" ht="50.1" customHeight="1" x14ac:dyDescent="0.25">
      <c r="A81" s="64" t="s">
        <v>126</v>
      </c>
      <c r="B81" s="69"/>
      <c r="C81" s="69"/>
      <c r="D81" s="69"/>
      <c r="E81" s="22" t="s">
        <v>77</v>
      </c>
      <c r="F81" s="23"/>
      <c r="G81" s="23"/>
      <c r="H81" s="23"/>
      <c r="I81" s="23"/>
      <c r="J81" s="23">
        <v>2025</v>
      </c>
      <c r="K81" s="23" t="s">
        <v>35</v>
      </c>
      <c r="L81" s="24" t="s">
        <v>58</v>
      </c>
      <c r="M81" s="23" t="s">
        <v>59</v>
      </c>
      <c r="N81" s="23">
        <v>744</v>
      </c>
      <c r="O81" s="23" t="s">
        <v>60</v>
      </c>
      <c r="P81" s="23"/>
      <c r="Q81" s="24" t="s">
        <v>36</v>
      </c>
      <c r="R81" s="23" t="s">
        <v>37</v>
      </c>
      <c r="S81" s="23">
        <v>539</v>
      </c>
      <c r="T81" s="23">
        <v>0</v>
      </c>
      <c r="U81" s="30">
        <f>SUM(U79:U80)</f>
        <v>491</v>
      </c>
      <c r="V81" s="30">
        <f t="shared" ref="V81:W81" si="10">SUM(V79:V80)</f>
        <v>0</v>
      </c>
      <c r="W81" s="30">
        <f t="shared" si="10"/>
        <v>438</v>
      </c>
      <c r="X81" s="50">
        <f t="shared" si="9"/>
        <v>46</v>
      </c>
    </row>
    <row r="82" spans="1:24" ht="50.1" customHeight="1" x14ac:dyDescent="0.25">
      <c r="A82" s="13"/>
      <c r="B82" s="14" t="s">
        <v>138</v>
      </c>
      <c r="C82" s="13"/>
      <c r="D82" s="13"/>
      <c r="E82" s="14" t="s">
        <v>78</v>
      </c>
      <c r="F82" s="13" t="s">
        <v>54</v>
      </c>
      <c r="G82" s="13" t="s">
        <v>139</v>
      </c>
      <c r="H82" s="13" t="s">
        <v>56</v>
      </c>
      <c r="I82" s="13" t="s">
        <v>79</v>
      </c>
      <c r="J82" s="13">
        <v>2025</v>
      </c>
      <c r="K82" s="13" t="s">
        <v>35</v>
      </c>
      <c r="L82" s="10" t="s">
        <v>58</v>
      </c>
      <c r="M82" s="13" t="s">
        <v>59</v>
      </c>
      <c r="N82" s="13">
        <v>744</v>
      </c>
      <c r="O82" s="13" t="s">
        <v>60</v>
      </c>
      <c r="P82" s="13">
        <v>0</v>
      </c>
      <c r="Q82" s="10" t="s">
        <v>36</v>
      </c>
      <c r="R82" s="13" t="s">
        <v>37</v>
      </c>
      <c r="S82" s="13">
        <v>539</v>
      </c>
      <c r="T82" s="13">
        <v>0</v>
      </c>
      <c r="U82" s="25">
        <v>0</v>
      </c>
      <c r="V82" s="25">
        <v>0</v>
      </c>
      <c r="W82" s="25">
        <v>9886</v>
      </c>
      <c r="X82" s="50">
        <f t="shared" si="9"/>
        <v>494</v>
      </c>
    </row>
    <row r="83" spans="1:24" ht="50.1" customHeight="1" x14ac:dyDescent="0.25">
      <c r="A83" s="13"/>
      <c r="B83" s="14" t="s">
        <v>140</v>
      </c>
      <c r="C83" s="13"/>
      <c r="D83" s="13"/>
      <c r="E83" s="14" t="s">
        <v>78</v>
      </c>
      <c r="F83" s="13" t="s">
        <v>54</v>
      </c>
      <c r="G83" s="13" t="s">
        <v>139</v>
      </c>
      <c r="H83" s="13" t="s">
        <v>56</v>
      </c>
      <c r="I83" s="13" t="s">
        <v>79</v>
      </c>
      <c r="J83" s="13">
        <v>2025</v>
      </c>
      <c r="K83" s="13" t="s">
        <v>35</v>
      </c>
      <c r="L83" s="10" t="s">
        <v>58</v>
      </c>
      <c r="M83" s="13" t="s">
        <v>59</v>
      </c>
      <c r="N83" s="13">
        <v>744</v>
      </c>
      <c r="O83" s="13" t="s">
        <v>60</v>
      </c>
      <c r="P83" s="13">
        <v>0</v>
      </c>
      <c r="Q83" s="10" t="s">
        <v>36</v>
      </c>
      <c r="R83" s="13" t="s">
        <v>37</v>
      </c>
      <c r="S83" s="13">
        <v>539</v>
      </c>
      <c r="T83" s="13">
        <v>0</v>
      </c>
      <c r="U83" s="25">
        <v>0</v>
      </c>
      <c r="V83" s="25">
        <v>0</v>
      </c>
      <c r="W83" s="25">
        <v>19052</v>
      </c>
      <c r="X83" s="50">
        <f t="shared" si="9"/>
        <v>953</v>
      </c>
    </row>
    <row r="84" spans="1:24" ht="50.1" customHeight="1" x14ac:dyDescent="0.25">
      <c r="A84" s="64" t="s">
        <v>126</v>
      </c>
      <c r="B84" s="69"/>
      <c r="C84" s="69"/>
      <c r="D84" s="69"/>
      <c r="E84" s="22" t="s">
        <v>78</v>
      </c>
      <c r="F84" s="23"/>
      <c r="G84" s="23"/>
      <c r="H84" s="23"/>
      <c r="I84" s="23"/>
      <c r="J84" s="23">
        <v>2025</v>
      </c>
      <c r="K84" s="23" t="s">
        <v>35</v>
      </c>
      <c r="L84" s="24" t="s">
        <v>58</v>
      </c>
      <c r="M84" s="23" t="s">
        <v>59</v>
      </c>
      <c r="N84" s="23">
        <v>744</v>
      </c>
      <c r="O84" s="23" t="s">
        <v>60</v>
      </c>
      <c r="P84" s="23"/>
      <c r="Q84" s="24" t="s">
        <v>36</v>
      </c>
      <c r="R84" s="23" t="s">
        <v>37</v>
      </c>
      <c r="S84" s="23">
        <v>539</v>
      </c>
      <c r="T84" s="23">
        <v>0</v>
      </c>
      <c r="U84" s="30">
        <f>SUM(U82:U83)</f>
        <v>0</v>
      </c>
      <c r="V84" s="30">
        <f t="shared" ref="V84:W84" si="11">SUM(V82:V83)</f>
        <v>0</v>
      </c>
      <c r="W84" s="30">
        <f t="shared" si="11"/>
        <v>28938</v>
      </c>
      <c r="X84" s="50">
        <f t="shared" si="9"/>
        <v>1447</v>
      </c>
    </row>
    <row r="85" spans="1:24" ht="50.1" customHeight="1" x14ac:dyDescent="0.25">
      <c r="A85" s="13"/>
      <c r="B85" s="14" t="s">
        <v>130</v>
      </c>
      <c r="C85" s="13"/>
      <c r="D85" s="13"/>
      <c r="E85" s="14" t="s">
        <v>87</v>
      </c>
      <c r="F85" s="13" t="s">
        <v>54</v>
      </c>
      <c r="G85" s="13" t="s">
        <v>139</v>
      </c>
      <c r="H85" s="13" t="s">
        <v>83</v>
      </c>
      <c r="I85" s="13" t="s">
        <v>79</v>
      </c>
      <c r="J85" s="13">
        <v>2025</v>
      </c>
      <c r="K85" s="13" t="s">
        <v>35</v>
      </c>
      <c r="L85" s="10" t="s">
        <v>58</v>
      </c>
      <c r="M85" s="13" t="s">
        <v>59</v>
      </c>
      <c r="N85" s="13">
        <v>744</v>
      </c>
      <c r="O85" s="13" t="s">
        <v>60</v>
      </c>
      <c r="P85" s="13">
        <v>0</v>
      </c>
      <c r="Q85" s="10" t="s">
        <v>36</v>
      </c>
      <c r="R85" s="13" t="s">
        <v>37</v>
      </c>
      <c r="S85" s="13">
        <v>539</v>
      </c>
      <c r="T85" s="13">
        <v>0</v>
      </c>
      <c r="U85" s="25">
        <v>0</v>
      </c>
      <c r="V85" s="25">
        <v>0</v>
      </c>
      <c r="W85" s="25">
        <v>2920</v>
      </c>
      <c r="X85" s="50">
        <f t="shared" si="9"/>
        <v>146</v>
      </c>
    </row>
    <row r="86" spans="1:24" ht="50.1" customHeight="1" x14ac:dyDescent="0.25">
      <c r="A86" s="64" t="s">
        <v>126</v>
      </c>
      <c r="B86" s="69"/>
      <c r="C86" s="69"/>
      <c r="D86" s="69"/>
      <c r="E86" s="22" t="s">
        <v>87</v>
      </c>
      <c r="F86" s="23"/>
      <c r="G86" s="23"/>
      <c r="H86" s="23"/>
      <c r="I86" s="23"/>
      <c r="J86" s="23">
        <v>2025</v>
      </c>
      <c r="K86" s="23" t="s">
        <v>35</v>
      </c>
      <c r="L86" s="24" t="s">
        <v>58</v>
      </c>
      <c r="M86" s="23" t="s">
        <v>59</v>
      </c>
      <c r="N86" s="23">
        <v>744</v>
      </c>
      <c r="O86" s="23" t="s">
        <v>60</v>
      </c>
      <c r="P86" s="23"/>
      <c r="Q86" s="24" t="s">
        <v>36</v>
      </c>
      <c r="R86" s="23" t="s">
        <v>37</v>
      </c>
      <c r="S86" s="23">
        <v>539</v>
      </c>
      <c r="T86" s="23">
        <v>0</v>
      </c>
      <c r="U86" s="30">
        <v>0</v>
      </c>
      <c r="V86" s="30">
        <v>0</v>
      </c>
      <c r="W86" s="30">
        <v>2920</v>
      </c>
      <c r="X86" s="50">
        <f t="shared" si="9"/>
        <v>146</v>
      </c>
    </row>
    <row r="87" spans="1:24" ht="50.1" customHeight="1" x14ac:dyDescent="0.25">
      <c r="A87" s="13"/>
      <c r="B87" s="14" t="s">
        <v>130</v>
      </c>
      <c r="C87" s="13"/>
      <c r="D87" s="13"/>
      <c r="E87" s="14" t="s">
        <v>88</v>
      </c>
      <c r="F87" s="13" t="s">
        <v>54</v>
      </c>
      <c r="G87" s="13" t="s">
        <v>139</v>
      </c>
      <c r="H87" s="13" t="s">
        <v>85</v>
      </c>
      <c r="I87" s="13" t="s">
        <v>79</v>
      </c>
      <c r="J87" s="13">
        <v>2025</v>
      </c>
      <c r="K87" s="13" t="s">
        <v>35</v>
      </c>
      <c r="L87" s="10" t="s">
        <v>58</v>
      </c>
      <c r="M87" s="13" t="s">
        <v>59</v>
      </c>
      <c r="N87" s="13">
        <v>744</v>
      </c>
      <c r="O87" s="13" t="s">
        <v>60</v>
      </c>
      <c r="P87" s="13">
        <v>0</v>
      </c>
      <c r="Q87" s="10" t="s">
        <v>36</v>
      </c>
      <c r="R87" s="13" t="s">
        <v>37</v>
      </c>
      <c r="S87" s="13">
        <v>539</v>
      </c>
      <c r="T87" s="13">
        <v>0</v>
      </c>
      <c r="U87" s="25">
        <v>0</v>
      </c>
      <c r="V87" s="25">
        <v>0</v>
      </c>
      <c r="W87" s="25">
        <v>949</v>
      </c>
      <c r="X87" s="50">
        <f t="shared" si="9"/>
        <v>47</v>
      </c>
    </row>
    <row r="88" spans="1:24" ht="50.1" customHeight="1" x14ac:dyDescent="0.25">
      <c r="A88" s="64" t="s">
        <v>126</v>
      </c>
      <c r="B88" s="69"/>
      <c r="C88" s="69"/>
      <c r="D88" s="69"/>
      <c r="E88" s="22" t="s">
        <v>88</v>
      </c>
      <c r="F88" s="23"/>
      <c r="G88" s="23"/>
      <c r="H88" s="23"/>
      <c r="I88" s="23"/>
      <c r="J88" s="23">
        <v>2025</v>
      </c>
      <c r="K88" s="23" t="s">
        <v>35</v>
      </c>
      <c r="L88" s="24" t="s">
        <v>58</v>
      </c>
      <c r="M88" s="23" t="s">
        <v>59</v>
      </c>
      <c r="N88" s="23">
        <v>744</v>
      </c>
      <c r="O88" s="23" t="s">
        <v>60</v>
      </c>
      <c r="P88" s="23"/>
      <c r="Q88" s="24" t="s">
        <v>36</v>
      </c>
      <c r="R88" s="23" t="s">
        <v>37</v>
      </c>
      <c r="S88" s="23">
        <v>539</v>
      </c>
      <c r="T88" s="23">
        <v>0</v>
      </c>
      <c r="U88" s="30">
        <v>0</v>
      </c>
      <c r="V88" s="30">
        <v>0</v>
      </c>
      <c r="W88" s="30">
        <v>949</v>
      </c>
      <c r="X88" s="50">
        <f t="shared" si="9"/>
        <v>47</v>
      </c>
    </row>
    <row r="89" spans="1:24" ht="50.1" customHeight="1" x14ac:dyDescent="0.25">
      <c r="A89" s="13"/>
      <c r="B89" s="14" t="s">
        <v>140</v>
      </c>
      <c r="C89" s="13"/>
      <c r="D89" s="13"/>
      <c r="E89" s="14" t="s">
        <v>80</v>
      </c>
      <c r="F89" s="13" t="s">
        <v>54</v>
      </c>
      <c r="G89" s="13" t="s">
        <v>139</v>
      </c>
      <c r="H89" s="13" t="s">
        <v>56</v>
      </c>
      <c r="I89" s="13" t="s">
        <v>81</v>
      </c>
      <c r="J89" s="13">
        <v>2025</v>
      </c>
      <c r="K89" s="13" t="s">
        <v>35</v>
      </c>
      <c r="L89" s="10" t="s">
        <v>58</v>
      </c>
      <c r="M89" s="13" t="s">
        <v>59</v>
      </c>
      <c r="N89" s="13">
        <v>744</v>
      </c>
      <c r="O89" s="13" t="s">
        <v>60</v>
      </c>
      <c r="P89" s="13">
        <v>0</v>
      </c>
      <c r="Q89" s="10" t="s">
        <v>36</v>
      </c>
      <c r="R89" s="13" t="s">
        <v>37</v>
      </c>
      <c r="S89" s="13">
        <v>539</v>
      </c>
      <c r="T89" s="13">
        <v>0</v>
      </c>
      <c r="U89" s="25">
        <v>0</v>
      </c>
      <c r="V89" s="25">
        <v>0</v>
      </c>
      <c r="W89" s="25">
        <v>953</v>
      </c>
      <c r="X89" s="50">
        <f t="shared" si="9"/>
        <v>48</v>
      </c>
    </row>
    <row r="90" spans="1:24" ht="50.1" customHeight="1" x14ac:dyDescent="0.25">
      <c r="A90" s="64" t="s">
        <v>126</v>
      </c>
      <c r="B90" s="69"/>
      <c r="C90" s="69"/>
      <c r="D90" s="69"/>
      <c r="E90" s="22" t="s">
        <v>80</v>
      </c>
      <c r="F90" s="23"/>
      <c r="G90" s="23"/>
      <c r="H90" s="23"/>
      <c r="I90" s="23"/>
      <c r="J90" s="23">
        <v>2025</v>
      </c>
      <c r="K90" s="23" t="s">
        <v>35</v>
      </c>
      <c r="L90" s="24" t="s">
        <v>58</v>
      </c>
      <c r="M90" s="23" t="s">
        <v>59</v>
      </c>
      <c r="N90" s="23">
        <v>744</v>
      </c>
      <c r="O90" s="23" t="s">
        <v>60</v>
      </c>
      <c r="P90" s="23"/>
      <c r="Q90" s="24" t="s">
        <v>36</v>
      </c>
      <c r="R90" s="23" t="s">
        <v>37</v>
      </c>
      <c r="S90" s="23">
        <v>539</v>
      </c>
      <c r="T90" s="23">
        <v>0</v>
      </c>
      <c r="U90" s="30">
        <f>SUM(U89)</f>
        <v>0</v>
      </c>
      <c r="V90" s="30">
        <f t="shared" ref="V90:W90" si="12">SUM(V89)</f>
        <v>0</v>
      </c>
      <c r="W90" s="30">
        <f t="shared" si="12"/>
        <v>953</v>
      </c>
      <c r="X90" s="50">
        <f t="shared" si="9"/>
        <v>48</v>
      </c>
    </row>
    <row r="91" spans="1:24" ht="50.1" customHeight="1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8"/>
      <c r="M91" s="17"/>
      <c r="N91" s="17"/>
      <c r="O91" s="17"/>
      <c r="P91" s="17"/>
      <c r="Q91" s="18"/>
      <c r="R91" s="17"/>
      <c r="S91" s="17"/>
      <c r="T91" s="17"/>
      <c r="U91" s="26"/>
      <c r="V91" s="26"/>
      <c r="W91" s="26"/>
      <c r="X91" s="50">
        <f t="shared" si="9"/>
        <v>0</v>
      </c>
    </row>
    <row r="92" spans="1:24" ht="50.1" customHeight="1" x14ac:dyDescent="0.25">
      <c r="A92" s="64" t="s">
        <v>141</v>
      </c>
      <c r="B92" s="69"/>
      <c r="C92" s="69"/>
      <c r="D92" s="69"/>
      <c r="E92" s="22"/>
      <c r="F92" s="23"/>
      <c r="G92" s="23"/>
      <c r="H92" s="23"/>
      <c r="I92" s="23"/>
      <c r="J92" s="23">
        <v>2025</v>
      </c>
      <c r="K92" s="23" t="s">
        <v>35</v>
      </c>
      <c r="L92" s="24" t="s">
        <v>58</v>
      </c>
      <c r="M92" s="23" t="s">
        <v>59</v>
      </c>
      <c r="N92" s="23">
        <v>744</v>
      </c>
      <c r="O92" s="23"/>
      <c r="P92" s="23"/>
      <c r="Q92" s="24" t="s">
        <v>36</v>
      </c>
      <c r="R92" s="23" t="s">
        <v>37</v>
      </c>
      <c r="S92" s="23">
        <v>539</v>
      </c>
      <c r="T92" s="23">
        <v>0</v>
      </c>
      <c r="U92" s="30">
        <f>U21+U27+U29+U31+U33+U46+U51+U56+U60+U62+U66+U70+U72+U74+U76+U78+U81+U84+U86+U88+U90</f>
        <v>691890</v>
      </c>
      <c r="V92" s="30">
        <f t="shared" ref="V92" si="13">V21+V27+V29+V31+V33+V46+V51+V56+V60+V62+V66+V70+V72+V74+V76+V78+V81+V84+V86+V88+V90</f>
        <v>0</v>
      </c>
      <c r="W92" s="30">
        <f>W21+W27+W29+W31+W33+W46+W51+W56+W60+W62+W66+W70+W72+W74+W76+W78+W81+W84+W86+W88+W90</f>
        <v>299176</v>
      </c>
      <c r="X92" s="50">
        <f t="shared" si="9"/>
        <v>49553</v>
      </c>
    </row>
    <row r="93" spans="1:24" x14ac:dyDescent="0.25">
      <c r="A93" s="21"/>
      <c r="B93" s="21"/>
      <c r="C93" s="21"/>
      <c r="D93" s="21"/>
      <c r="E93" s="21"/>
      <c r="F93" s="21"/>
      <c r="G93" s="21"/>
      <c r="H93" s="20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51"/>
    </row>
    <row r="94" spans="1:24" x14ac:dyDescent="0.3">
      <c r="F94" s="27"/>
      <c r="G94" s="27"/>
      <c r="H94" s="27"/>
      <c r="I94" s="27"/>
    </row>
    <row r="95" spans="1:24" x14ac:dyDescent="0.3">
      <c r="F95" s="27"/>
      <c r="G95" s="27"/>
      <c r="H95" s="27"/>
      <c r="I95" s="27"/>
    </row>
  </sheetData>
  <autoFilter ref="B1:B93" xr:uid="{00000000-0009-0000-0000-000003000000}"/>
  <mergeCells count="48">
    <mergeCell ref="A72:D72"/>
    <mergeCell ref="A74:D74"/>
    <mergeCell ref="A76:D76"/>
    <mergeCell ref="A88:D88"/>
    <mergeCell ref="A90:D90"/>
    <mergeCell ref="A92:D92"/>
    <mergeCell ref="A84:D84"/>
    <mergeCell ref="A78:D78"/>
    <mergeCell ref="A81:D81"/>
    <mergeCell ref="A86:D86"/>
    <mergeCell ref="A2:D2"/>
    <mergeCell ref="Q3:Q4"/>
    <mergeCell ref="R3:S3"/>
    <mergeCell ref="A66:D66"/>
    <mergeCell ref="A70:D70"/>
    <mergeCell ref="A46:D46"/>
    <mergeCell ref="A51:D51"/>
    <mergeCell ref="A56:D56"/>
    <mergeCell ref="A60:D60"/>
    <mergeCell ref="A62:D62"/>
    <mergeCell ref="A21:D21"/>
    <mergeCell ref="A27:D27"/>
    <mergeCell ref="A29:D29"/>
    <mergeCell ref="A31:D31"/>
    <mergeCell ref="A33:D33"/>
    <mergeCell ref="T3:T4"/>
    <mergeCell ref="J2:J4"/>
    <mergeCell ref="K2:K4"/>
    <mergeCell ref="L2:N2"/>
    <mergeCell ref="O2:O4"/>
    <mergeCell ref="P2:P4"/>
    <mergeCell ref="Q2:S2"/>
    <mergeCell ref="A1:X1"/>
    <mergeCell ref="U3:U4"/>
    <mergeCell ref="V3:V4"/>
    <mergeCell ref="W3:W4"/>
    <mergeCell ref="I2:I4"/>
    <mergeCell ref="T2:W2"/>
    <mergeCell ref="E2:E4"/>
    <mergeCell ref="F2:F4"/>
    <mergeCell ref="G2:G4"/>
    <mergeCell ref="H2:H4"/>
    <mergeCell ref="X2:X4"/>
    <mergeCell ref="A3:A4"/>
    <mergeCell ref="B3:B4"/>
    <mergeCell ref="C3:D3"/>
    <mergeCell ref="L3:L4"/>
    <mergeCell ref="M3:N3"/>
  </mergeCells>
  <pageMargins left="0.25" right="0.25" top="0.75" bottom="0.75" header="0.3" footer="0.3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92"/>
  <sheetViews>
    <sheetView zoomScale="60" zoomScaleNormal="60" workbookViewId="0">
      <selection activeCell="AA92" sqref="A1:AA92"/>
    </sheetView>
  </sheetViews>
  <sheetFormatPr defaultRowHeight="30" customHeight="1" x14ac:dyDescent="0.35"/>
  <cols>
    <col min="1" max="1" width="4.5703125" style="1" customWidth="1"/>
    <col min="2" max="2" width="33.42578125" style="43" customWidth="1"/>
    <col min="3" max="3" width="2.42578125" style="1" customWidth="1"/>
    <col min="4" max="4" width="2.85546875" style="1" customWidth="1"/>
    <col min="5" max="5" width="35.140625" style="49" customWidth="1"/>
    <col min="6" max="6" width="9.7109375" style="56" customWidth="1"/>
    <col min="7" max="7" width="14.42578125" style="1" customWidth="1"/>
    <col min="8" max="8" width="8.28515625" style="1" customWidth="1"/>
    <col min="9" max="9" width="16" style="1" customWidth="1"/>
    <col min="10" max="10" width="5.85546875" style="1" customWidth="1"/>
    <col min="11" max="11" width="18.28515625" style="1" customWidth="1"/>
    <col min="12" max="12" width="27.42578125" style="1" customWidth="1"/>
    <col min="13" max="13" width="8.42578125" style="1" customWidth="1"/>
    <col min="14" max="14" width="5.28515625" style="1" customWidth="1"/>
    <col min="15" max="19" width="5.42578125" style="1" customWidth="1"/>
    <col min="20" max="20" width="6.140625" style="1" customWidth="1"/>
    <col min="21" max="21" width="19.5703125" style="15" customWidth="1"/>
    <col min="22" max="22" width="8.7109375" style="15" customWidth="1"/>
    <col min="23" max="23" width="18.28515625" style="15" customWidth="1"/>
    <col min="24" max="24" width="13.5703125" style="1" customWidth="1"/>
    <col min="25" max="25" width="9.5703125" style="1" customWidth="1"/>
    <col min="26" max="26" width="14.7109375" style="1" customWidth="1"/>
    <col min="27" max="27" width="9.5703125" style="1" customWidth="1"/>
    <col min="28" max="28" width="9.140625" style="1" customWidth="1"/>
  </cols>
  <sheetData>
    <row r="1" spans="1:27" ht="68.25" customHeight="1" x14ac:dyDescent="0.45">
      <c r="A1" s="70" t="s">
        <v>142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30" customHeight="1" x14ac:dyDescent="0.25">
      <c r="A2" s="64" t="s">
        <v>90</v>
      </c>
      <c r="B2" s="64"/>
      <c r="C2" s="64"/>
      <c r="D2" s="64"/>
      <c r="E2" s="81" t="s">
        <v>40</v>
      </c>
      <c r="F2" s="75" t="s">
        <v>91</v>
      </c>
      <c r="G2" s="76" t="s">
        <v>41</v>
      </c>
      <c r="H2" s="75" t="s">
        <v>42</v>
      </c>
      <c r="I2" s="75" t="s">
        <v>143</v>
      </c>
      <c r="J2" s="76" t="s">
        <v>144</v>
      </c>
      <c r="K2" s="76" t="s">
        <v>45</v>
      </c>
      <c r="L2" s="77" t="s">
        <v>46</v>
      </c>
      <c r="M2" s="77"/>
      <c r="N2" s="77"/>
      <c r="O2" s="72" t="s">
        <v>145</v>
      </c>
      <c r="P2" s="72" t="s">
        <v>146</v>
      </c>
      <c r="Q2" s="77" t="s">
        <v>96</v>
      </c>
      <c r="R2" s="78"/>
      <c r="S2" s="79"/>
      <c r="T2" s="77" t="s">
        <v>147</v>
      </c>
      <c r="U2" s="78"/>
      <c r="V2" s="78"/>
      <c r="W2" s="79"/>
      <c r="X2" s="72" t="s">
        <v>148</v>
      </c>
      <c r="Y2" s="72" t="s">
        <v>149</v>
      </c>
      <c r="Z2" s="72" t="s">
        <v>150</v>
      </c>
      <c r="AA2" s="72" t="s">
        <v>151</v>
      </c>
    </row>
    <row r="3" spans="1:27" ht="174" customHeight="1" x14ac:dyDescent="0.25">
      <c r="A3" s="72" t="s">
        <v>152</v>
      </c>
      <c r="B3" s="74" t="s">
        <v>153</v>
      </c>
      <c r="C3" s="64" t="s">
        <v>101</v>
      </c>
      <c r="D3" s="64"/>
      <c r="E3" s="84"/>
      <c r="F3" s="80"/>
      <c r="G3" s="64"/>
      <c r="H3" s="80"/>
      <c r="I3" s="80"/>
      <c r="J3" s="64"/>
      <c r="K3" s="64"/>
      <c r="L3" s="75" t="s">
        <v>23</v>
      </c>
      <c r="M3" s="77" t="s">
        <v>24</v>
      </c>
      <c r="N3" s="79"/>
      <c r="O3" s="80"/>
      <c r="P3" s="80"/>
      <c r="Q3" s="75" t="s">
        <v>23</v>
      </c>
      <c r="R3" s="83" t="s">
        <v>24</v>
      </c>
      <c r="S3" s="79"/>
      <c r="T3" s="72" t="s">
        <v>154</v>
      </c>
      <c r="U3" s="81" t="s">
        <v>155</v>
      </c>
      <c r="V3" s="81" t="s">
        <v>104</v>
      </c>
      <c r="W3" s="81" t="s">
        <v>105</v>
      </c>
      <c r="X3" s="80"/>
      <c r="Y3" s="80"/>
      <c r="Z3" s="80"/>
      <c r="AA3" s="80"/>
    </row>
    <row r="4" spans="1:27" ht="120" customHeight="1" x14ac:dyDescent="0.25">
      <c r="A4" s="73"/>
      <c r="B4" s="74"/>
      <c r="C4" s="3" t="s">
        <v>27</v>
      </c>
      <c r="D4" s="3" t="s">
        <v>106</v>
      </c>
      <c r="E4" s="82"/>
      <c r="F4" s="73"/>
      <c r="G4" s="64"/>
      <c r="H4" s="73"/>
      <c r="I4" s="73"/>
      <c r="J4" s="64"/>
      <c r="K4" s="64"/>
      <c r="L4" s="73"/>
      <c r="M4" s="3" t="s">
        <v>52</v>
      </c>
      <c r="N4" s="3" t="s">
        <v>107</v>
      </c>
      <c r="O4" s="73"/>
      <c r="P4" s="73"/>
      <c r="Q4" s="73"/>
      <c r="R4" s="3" t="s">
        <v>52</v>
      </c>
      <c r="S4" s="3" t="s">
        <v>108</v>
      </c>
      <c r="T4" s="73"/>
      <c r="U4" s="82"/>
      <c r="V4" s="82"/>
      <c r="W4" s="82"/>
      <c r="X4" s="73"/>
      <c r="Y4" s="73"/>
      <c r="Z4" s="73"/>
      <c r="AA4" s="73"/>
    </row>
    <row r="5" spans="1:27" ht="30" customHeight="1" x14ac:dyDescent="0.25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58">
        <v>6</v>
      </c>
      <c r="G5" s="40">
        <v>7</v>
      </c>
      <c r="H5" s="40">
        <v>8</v>
      </c>
      <c r="I5" s="40">
        <v>9</v>
      </c>
      <c r="J5" s="40">
        <v>10</v>
      </c>
      <c r="K5" s="40">
        <v>11</v>
      </c>
      <c r="L5" s="40">
        <v>12</v>
      </c>
      <c r="M5" s="40">
        <v>13</v>
      </c>
      <c r="N5" s="40">
        <v>14</v>
      </c>
      <c r="O5" s="40">
        <v>15</v>
      </c>
      <c r="P5" s="40">
        <v>16</v>
      </c>
      <c r="Q5" s="40">
        <v>17</v>
      </c>
      <c r="R5" s="40">
        <v>18</v>
      </c>
      <c r="S5" s="40">
        <v>19</v>
      </c>
      <c r="T5" s="40">
        <v>20</v>
      </c>
      <c r="U5" s="40">
        <v>21</v>
      </c>
      <c r="V5" s="40">
        <v>22</v>
      </c>
      <c r="W5" s="40">
        <v>23</v>
      </c>
      <c r="X5" s="40">
        <v>24</v>
      </c>
      <c r="Y5" s="40">
        <v>25</v>
      </c>
      <c r="Z5" s="40">
        <v>26</v>
      </c>
      <c r="AA5" s="40">
        <v>27</v>
      </c>
    </row>
    <row r="6" spans="1:27" s="11" customFormat="1" ht="37.5" customHeight="1" x14ac:dyDescent="0.25">
      <c r="A6" s="8"/>
      <c r="B6" s="41" t="s">
        <v>109</v>
      </c>
      <c r="C6" s="8"/>
      <c r="D6" s="8"/>
      <c r="E6" s="48" t="s">
        <v>55</v>
      </c>
      <c r="F6" s="53" t="s">
        <v>54</v>
      </c>
      <c r="G6" s="8" t="s">
        <v>110</v>
      </c>
      <c r="H6" s="8" t="s">
        <v>56</v>
      </c>
      <c r="I6" s="8" t="s">
        <v>57</v>
      </c>
      <c r="J6" s="8">
        <v>2025</v>
      </c>
      <c r="K6" s="8" t="s">
        <v>35</v>
      </c>
      <c r="L6" s="10" t="s">
        <v>58</v>
      </c>
      <c r="M6" s="8" t="s">
        <v>59</v>
      </c>
      <c r="N6" s="8">
        <v>744</v>
      </c>
      <c r="O6" s="8" t="s">
        <v>60</v>
      </c>
      <c r="P6" s="8">
        <v>0</v>
      </c>
      <c r="Q6" s="10" t="s">
        <v>36</v>
      </c>
      <c r="R6" s="8" t="s">
        <v>37</v>
      </c>
      <c r="S6" s="8">
        <v>539</v>
      </c>
      <c r="T6" s="8">
        <v>0</v>
      </c>
      <c r="U6" s="31">
        <v>8437</v>
      </c>
      <c r="V6" s="31">
        <v>0</v>
      </c>
      <c r="W6" s="31">
        <v>1098</v>
      </c>
      <c r="X6" s="32">
        <f>ABS((U6+W6)-(III!U6+III!W6))</f>
        <v>2677</v>
      </c>
      <c r="Y6" s="32">
        <v>0</v>
      </c>
      <c r="Z6" s="32">
        <f>IF(X6-(III!U6+III!W6)/100*5&gt;0,X6-(III!U6+III!W6)/100*5,0)</f>
        <v>2334.1</v>
      </c>
      <c r="AA6" s="32"/>
    </row>
    <row r="7" spans="1:27" ht="39.75" customHeight="1" x14ac:dyDescent="0.25">
      <c r="A7" s="8"/>
      <c r="B7" s="41" t="s">
        <v>111</v>
      </c>
      <c r="C7" s="8"/>
      <c r="D7" s="8"/>
      <c r="E7" s="48" t="s">
        <v>55</v>
      </c>
      <c r="F7" s="53" t="s">
        <v>54</v>
      </c>
      <c r="G7" s="8" t="s">
        <v>110</v>
      </c>
      <c r="H7" s="8" t="s">
        <v>56</v>
      </c>
      <c r="I7" s="8" t="s">
        <v>57</v>
      </c>
      <c r="J7" s="8">
        <v>2025</v>
      </c>
      <c r="K7" s="8" t="s">
        <v>35</v>
      </c>
      <c r="L7" s="10" t="s">
        <v>58</v>
      </c>
      <c r="M7" s="8" t="s">
        <v>59</v>
      </c>
      <c r="N7" s="8">
        <v>744</v>
      </c>
      <c r="O7" s="8" t="s">
        <v>60</v>
      </c>
      <c r="P7" s="8">
        <v>0</v>
      </c>
      <c r="Q7" s="10" t="s">
        <v>36</v>
      </c>
      <c r="R7" s="8" t="s">
        <v>37</v>
      </c>
      <c r="S7" s="8">
        <v>539</v>
      </c>
      <c r="T7" s="8">
        <v>0</v>
      </c>
      <c r="U7" s="37">
        <v>18884</v>
      </c>
      <c r="V7" s="31">
        <v>0</v>
      </c>
      <c r="W7" s="31">
        <v>0</v>
      </c>
      <c r="X7" s="32">
        <f>ABS((U7+W7)-(III!U7+III!W7))</f>
        <v>1276</v>
      </c>
      <c r="Y7" s="32">
        <v>0</v>
      </c>
      <c r="Z7" s="32">
        <f>IF(X7-(III!U7+III!W7)/100*5&gt;0,X7-(III!U7+III!W7)/100*5,0)</f>
        <v>268</v>
      </c>
      <c r="AA7" s="32"/>
    </row>
    <row r="8" spans="1:27" ht="30" customHeight="1" x14ac:dyDescent="0.25">
      <c r="A8" s="8"/>
      <c r="B8" s="41" t="s">
        <v>112</v>
      </c>
      <c r="C8" s="8"/>
      <c r="D8" s="8"/>
      <c r="E8" s="48" t="s">
        <v>55</v>
      </c>
      <c r="F8" s="53" t="s">
        <v>54</v>
      </c>
      <c r="G8" s="8" t="s">
        <v>110</v>
      </c>
      <c r="H8" s="8" t="s">
        <v>56</v>
      </c>
      <c r="I8" s="8" t="s">
        <v>57</v>
      </c>
      <c r="J8" s="8">
        <v>2025</v>
      </c>
      <c r="K8" s="8" t="s">
        <v>35</v>
      </c>
      <c r="L8" s="10" t="s">
        <v>58</v>
      </c>
      <c r="M8" s="8" t="s">
        <v>59</v>
      </c>
      <c r="N8" s="8">
        <v>744</v>
      </c>
      <c r="O8" s="8" t="s">
        <v>60</v>
      </c>
      <c r="P8" s="8">
        <v>0</v>
      </c>
      <c r="Q8" s="10" t="s">
        <v>36</v>
      </c>
      <c r="R8" s="8" t="s">
        <v>37</v>
      </c>
      <c r="S8" s="8">
        <v>539</v>
      </c>
      <c r="T8" s="8">
        <v>0</v>
      </c>
      <c r="U8" s="31">
        <v>13464</v>
      </c>
      <c r="V8" s="31">
        <v>0</v>
      </c>
      <c r="W8" s="31">
        <v>0</v>
      </c>
      <c r="X8" s="32">
        <f>ABS((U8+W8)-(III!U8+III!W8))</f>
        <v>504</v>
      </c>
      <c r="Y8" s="32">
        <v>0</v>
      </c>
      <c r="Z8" s="32">
        <f>IF(X8-(III!U8+III!W8)/100*5&gt;0,X8-(III!U8+III!W8)/100*5,0)</f>
        <v>0</v>
      </c>
      <c r="AA8" s="32"/>
    </row>
    <row r="9" spans="1:27" ht="30" customHeight="1" x14ac:dyDescent="0.25">
      <c r="A9" s="8"/>
      <c r="B9" s="41" t="s">
        <v>113</v>
      </c>
      <c r="C9" s="8"/>
      <c r="D9" s="8"/>
      <c r="E9" s="48" t="s">
        <v>55</v>
      </c>
      <c r="F9" s="53" t="s">
        <v>54</v>
      </c>
      <c r="G9" s="8" t="s">
        <v>110</v>
      </c>
      <c r="H9" s="8" t="s">
        <v>56</v>
      </c>
      <c r="I9" s="8" t="s">
        <v>57</v>
      </c>
      <c r="J9" s="8">
        <v>2025</v>
      </c>
      <c r="K9" s="8" t="s">
        <v>35</v>
      </c>
      <c r="L9" s="10" t="s">
        <v>58</v>
      </c>
      <c r="M9" s="8" t="s">
        <v>59</v>
      </c>
      <c r="N9" s="8">
        <v>744</v>
      </c>
      <c r="O9" s="8" t="s">
        <v>60</v>
      </c>
      <c r="P9" s="8">
        <v>0</v>
      </c>
      <c r="Q9" s="10" t="s">
        <v>36</v>
      </c>
      <c r="R9" s="8" t="s">
        <v>37</v>
      </c>
      <c r="S9" s="8">
        <v>539</v>
      </c>
      <c r="T9" s="8">
        <v>0</v>
      </c>
      <c r="U9" s="31">
        <v>12809</v>
      </c>
      <c r="V9" s="31">
        <v>0</v>
      </c>
      <c r="W9" s="31">
        <v>0</v>
      </c>
      <c r="X9" s="32">
        <f>ABS((U9+W9)-(III!U9+III!W9))</f>
        <v>2009</v>
      </c>
      <c r="Y9" s="32">
        <v>0</v>
      </c>
      <c r="Z9" s="32">
        <f>IF(X9-(III!U9+III!W9)/100*5&gt;0,X9-(III!U9+III!W9)/100*5,0)</f>
        <v>1469</v>
      </c>
      <c r="AA9" s="32"/>
    </row>
    <row r="10" spans="1:27" ht="30" customHeight="1" x14ac:dyDescent="0.25">
      <c r="A10" s="8"/>
      <c r="B10" s="41" t="s">
        <v>114</v>
      </c>
      <c r="C10" s="8"/>
      <c r="D10" s="8"/>
      <c r="E10" s="48" t="s">
        <v>55</v>
      </c>
      <c r="F10" s="53" t="s">
        <v>54</v>
      </c>
      <c r="G10" s="8" t="s">
        <v>110</v>
      </c>
      <c r="H10" s="8" t="s">
        <v>56</v>
      </c>
      <c r="I10" s="8" t="s">
        <v>57</v>
      </c>
      <c r="J10" s="8">
        <v>2025</v>
      </c>
      <c r="K10" s="8" t="s">
        <v>35</v>
      </c>
      <c r="L10" s="10" t="s">
        <v>58</v>
      </c>
      <c r="M10" s="8" t="s">
        <v>59</v>
      </c>
      <c r="N10" s="8">
        <v>744</v>
      </c>
      <c r="O10" s="8" t="s">
        <v>60</v>
      </c>
      <c r="P10" s="8">
        <v>0</v>
      </c>
      <c r="Q10" s="10" t="s">
        <v>36</v>
      </c>
      <c r="R10" s="8" t="s">
        <v>37</v>
      </c>
      <c r="S10" s="8">
        <v>539</v>
      </c>
      <c r="T10" s="8">
        <v>0</v>
      </c>
      <c r="U10" s="31">
        <v>13986</v>
      </c>
      <c r="V10" s="31">
        <v>0</v>
      </c>
      <c r="W10" s="31">
        <v>0</v>
      </c>
      <c r="X10" s="32">
        <f>ABS((U10+W10)-(III!U10+III!W10))</f>
        <v>3906</v>
      </c>
      <c r="Y10" s="32">
        <v>0</v>
      </c>
      <c r="Z10" s="32">
        <f>IF(X10-(III!U10+III!W10)/100*5&gt;0,X10-(III!U10+III!W10)/100*5,0)</f>
        <v>3402</v>
      </c>
      <c r="AA10" s="32"/>
    </row>
    <row r="11" spans="1:27" ht="30" customHeight="1" x14ac:dyDescent="0.25">
      <c r="A11" s="8"/>
      <c r="B11" s="41" t="s">
        <v>115</v>
      </c>
      <c r="C11" s="8"/>
      <c r="D11" s="8"/>
      <c r="E11" s="48" t="s">
        <v>55</v>
      </c>
      <c r="F11" s="53" t="s">
        <v>54</v>
      </c>
      <c r="G11" s="8" t="s">
        <v>110</v>
      </c>
      <c r="H11" s="8" t="s">
        <v>56</v>
      </c>
      <c r="I11" s="8" t="s">
        <v>57</v>
      </c>
      <c r="J11" s="8">
        <v>2025</v>
      </c>
      <c r="K11" s="8" t="s">
        <v>35</v>
      </c>
      <c r="L11" s="10" t="s">
        <v>58</v>
      </c>
      <c r="M11" s="8" t="s">
        <v>59</v>
      </c>
      <c r="N11" s="8">
        <v>744</v>
      </c>
      <c r="O11" s="8" t="s">
        <v>60</v>
      </c>
      <c r="P11" s="8">
        <v>0</v>
      </c>
      <c r="Q11" s="10" t="s">
        <v>36</v>
      </c>
      <c r="R11" s="8" t="s">
        <v>37</v>
      </c>
      <c r="S11" s="8">
        <v>539</v>
      </c>
      <c r="T11" s="8">
        <v>0</v>
      </c>
      <c r="U11" s="31">
        <v>17447</v>
      </c>
      <c r="V11" s="31">
        <v>0</v>
      </c>
      <c r="W11" s="31">
        <v>0</v>
      </c>
      <c r="X11" s="32">
        <f>ABS((U11+W11)-(III!U11+III!W11))</f>
        <v>167</v>
      </c>
      <c r="Y11" s="32">
        <v>0</v>
      </c>
      <c r="Z11" s="32">
        <f>IF(X11-(III!U11+III!W11)/100*5&gt;0,X11-(III!U11+III!W11)/100*5,0)</f>
        <v>0</v>
      </c>
      <c r="AA11" s="32"/>
    </row>
    <row r="12" spans="1:27" ht="30" customHeight="1" x14ac:dyDescent="0.25">
      <c r="A12" s="8"/>
      <c r="B12" s="41" t="s">
        <v>116</v>
      </c>
      <c r="C12" s="8"/>
      <c r="D12" s="8"/>
      <c r="E12" s="48" t="s">
        <v>55</v>
      </c>
      <c r="F12" s="53" t="s">
        <v>54</v>
      </c>
      <c r="G12" s="8" t="s">
        <v>110</v>
      </c>
      <c r="H12" s="8" t="s">
        <v>56</v>
      </c>
      <c r="I12" s="8" t="s">
        <v>57</v>
      </c>
      <c r="J12" s="8">
        <v>2025</v>
      </c>
      <c r="K12" s="8" t="s">
        <v>35</v>
      </c>
      <c r="L12" s="10" t="s">
        <v>58</v>
      </c>
      <c r="M12" s="8" t="s">
        <v>59</v>
      </c>
      <c r="N12" s="8">
        <v>744</v>
      </c>
      <c r="O12" s="8" t="s">
        <v>60</v>
      </c>
      <c r="P12" s="8">
        <v>0</v>
      </c>
      <c r="Q12" s="10" t="s">
        <v>36</v>
      </c>
      <c r="R12" s="8" t="s">
        <v>37</v>
      </c>
      <c r="S12" s="8">
        <v>539</v>
      </c>
      <c r="T12" s="8">
        <v>0</v>
      </c>
      <c r="U12" s="31">
        <v>7117</v>
      </c>
      <c r="V12" s="31">
        <v>0</v>
      </c>
      <c r="W12" s="31">
        <v>0</v>
      </c>
      <c r="X12" s="32">
        <f>ABS((U12+W12)-(III!U12+III!W12))</f>
        <v>2652</v>
      </c>
      <c r="Y12" s="32">
        <v>0</v>
      </c>
      <c r="Z12" s="32">
        <f>IF(X12-(III!U12+III!W12)/100*5&gt;0,X12-(III!U12+III!W12)/100*5,0)</f>
        <v>2428.75</v>
      </c>
      <c r="AA12" s="32"/>
    </row>
    <row r="13" spans="1:27" ht="30" customHeight="1" x14ac:dyDescent="0.25">
      <c r="A13" s="8"/>
      <c r="B13" s="41" t="s">
        <v>117</v>
      </c>
      <c r="C13" s="8"/>
      <c r="D13" s="8"/>
      <c r="E13" s="48" t="s">
        <v>55</v>
      </c>
      <c r="F13" s="53" t="s">
        <v>54</v>
      </c>
      <c r="G13" s="8" t="s">
        <v>110</v>
      </c>
      <c r="H13" s="8" t="s">
        <v>56</v>
      </c>
      <c r="I13" s="8" t="s">
        <v>57</v>
      </c>
      <c r="J13" s="8">
        <v>2025</v>
      </c>
      <c r="K13" s="8" t="s">
        <v>35</v>
      </c>
      <c r="L13" s="10" t="s">
        <v>58</v>
      </c>
      <c r="M13" s="8" t="s">
        <v>59</v>
      </c>
      <c r="N13" s="8">
        <v>744</v>
      </c>
      <c r="O13" s="8" t="s">
        <v>60</v>
      </c>
      <c r="P13" s="8">
        <v>0</v>
      </c>
      <c r="Q13" s="10" t="s">
        <v>36</v>
      </c>
      <c r="R13" s="8" t="s">
        <v>37</v>
      </c>
      <c r="S13" s="8">
        <v>539</v>
      </c>
      <c r="T13" s="8">
        <v>0</v>
      </c>
      <c r="U13" s="31">
        <v>2167</v>
      </c>
      <c r="V13" s="31">
        <v>0</v>
      </c>
      <c r="W13" s="31">
        <v>0</v>
      </c>
      <c r="X13" s="32">
        <f>ABS((U13+W13)-(III!U13+III!W13))</f>
        <v>7</v>
      </c>
      <c r="Y13" s="32">
        <v>0</v>
      </c>
      <c r="Z13" s="32">
        <f>IF(X13-(III!U13+III!W13)/100*5&gt;0,X13-(III!U13+III!W13)/100*5,0)</f>
        <v>0</v>
      </c>
      <c r="AA13" s="32"/>
    </row>
    <row r="14" spans="1:27" ht="42.75" customHeight="1" x14ac:dyDescent="0.25">
      <c r="A14" s="8"/>
      <c r="B14" s="41" t="s">
        <v>118</v>
      </c>
      <c r="C14" s="8"/>
      <c r="D14" s="8"/>
      <c r="E14" s="48" t="s">
        <v>55</v>
      </c>
      <c r="F14" s="53" t="s">
        <v>54</v>
      </c>
      <c r="G14" s="8" t="s">
        <v>110</v>
      </c>
      <c r="H14" s="8" t="s">
        <v>56</v>
      </c>
      <c r="I14" s="8" t="s">
        <v>57</v>
      </c>
      <c r="J14" s="8">
        <v>2025</v>
      </c>
      <c r="K14" s="8" t="s">
        <v>35</v>
      </c>
      <c r="L14" s="10" t="s">
        <v>58</v>
      </c>
      <c r="M14" s="8" t="s">
        <v>59</v>
      </c>
      <c r="N14" s="8">
        <v>744</v>
      </c>
      <c r="O14" s="8" t="s">
        <v>60</v>
      </c>
      <c r="P14" s="8">
        <v>0</v>
      </c>
      <c r="Q14" s="10" t="s">
        <v>36</v>
      </c>
      <c r="R14" s="8" t="s">
        <v>37</v>
      </c>
      <c r="S14" s="8">
        <v>539</v>
      </c>
      <c r="T14" s="8">
        <v>0</v>
      </c>
      <c r="U14" s="31">
        <v>2400</v>
      </c>
      <c r="V14" s="31">
        <v>0</v>
      </c>
      <c r="W14" s="31">
        <v>1274</v>
      </c>
      <c r="X14" s="32">
        <f>ABS((U14+W14)-(III!U14+III!W14))</f>
        <v>240</v>
      </c>
      <c r="Y14" s="32">
        <v>0</v>
      </c>
      <c r="Z14" s="32">
        <f>IF(X14-(III!U14+III!W14)/100*5&gt;0,X14-(III!U14+III!W14)/100*5,0)</f>
        <v>68.299999999999983</v>
      </c>
      <c r="AA14" s="32"/>
    </row>
    <row r="15" spans="1:27" ht="30" customHeight="1" x14ac:dyDescent="0.25">
      <c r="A15" s="8"/>
      <c r="B15" s="41" t="s">
        <v>119</v>
      </c>
      <c r="C15" s="8"/>
      <c r="D15" s="8"/>
      <c r="E15" s="48" t="s">
        <v>55</v>
      </c>
      <c r="F15" s="53" t="s">
        <v>54</v>
      </c>
      <c r="G15" s="8" t="s">
        <v>110</v>
      </c>
      <c r="H15" s="8" t="s">
        <v>56</v>
      </c>
      <c r="I15" s="8" t="s">
        <v>57</v>
      </c>
      <c r="J15" s="8">
        <v>2025</v>
      </c>
      <c r="K15" s="8" t="s">
        <v>35</v>
      </c>
      <c r="L15" s="10" t="s">
        <v>58</v>
      </c>
      <c r="M15" s="8" t="s">
        <v>59</v>
      </c>
      <c r="N15" s="8">
        <v>744</v>
      </c>
      <c r="O15" s="8" t="s">
        <v>60</v>
      </c>
      <c r="P15" s="8">
        <v>0</v>
      </c>
      <c r="Q15" s="10" t="s">
        <v>36</v>
      </c>
      <c r="R15" s="8" t="s">
        <v>37</v>
      </c>
      <c r="S15" s="8">
        <v>539</v>
      </c>
      <c r="T15" s="8">
        <v>0</v>
      </c>
      <c r="U15" s="37">
        <v>6143</v>
      </c>
      <c r="V15" s="31">
        <v>0</v>
      </c>
      <c r="W15" s="31">
        <v>0</v>
      </c>
      <c r="X15" s="32">
        <f>ABS((U15+W15)-(III!U15+III!W15))</f>
        <v>337</v>
      </c>
      <c r="Y15" s="32">
        <v>0</v>
      </c>
      <c r="Z15" s="32">
        <f>IF(X15-(III!U15+III!W15)/100*5&gt;0,X15-(III!U15+III!W15)/100*5,0)</f>
        <v>13</v>
      </c>
      <c r="AA15" s="32"/>
    </row>
    <row r="16" spans="1:27" ht="30" customHeight="1" x14ac:dyDescent="0.25">
      <c r="A16" s="8"/>
      <c r="B16" s="41" t="s">
        <v>120</v>
      </c>
      <c r="C16" s="8"/>
      <c r="D16" s="8"/>
      <c r="E16" s="48" t="s">
        <v>55</v>
      </c>
      <c r="F16" s="53" t="s">
        <v>54</v>
      </c>
      <c r="G16" s="8" t="s">
        <v>110</v>
      </c>
      <c r="H16" s="8" t="s">
        <v>56</v>
      </c>
      <c r="I16" s="8" t="s">
        <v>57</v>
      </c>
      <c r="J16" s="8">
        <v>2025</v>
      </c>
      <c r="K16" s="8" t="s">
        <v>35</v>
      </c>
      <c r="L16" s="10" t="s">
        <v>58</v>
      </c>
      <c r="M16" s="8" t="s">
        <v>59</v>
      </c>
      <c r="N16" s="8">
        <v>744</v>
      </c>
      <c r="O16" s="8" t="s">
        <v>60</v>
      </c>
      <c r="P16" s="8">
        <v>0</v>
      </c>
      <c r="Q16" s="10" t="s">
        <v>36</v>
      </c>
      <c r="R16" s="8" t="s">
        <v>37</v>
      </c>
      <c r="S16" s="8">
        <v>539</v>
      </c>
      <c r="T16" s="8">
        <v>0</v>
      </c>
      <c r="U16" s="31">
        <v>20728</v>
      </c>
      <c r="V16" s="31">
        <v>0</v>
      </c>
      <c r="W16" s="31">
        <v>0</v>
      </c>
      <c r="X16" s="32">
        <f>ABS((U16+W16)-(III!U16+III!W16))</f>
        <v>3808</v>
      </c>
      <c r="Y16" s="32">
        <v>0</v>
      </c>
      <c r="Z16" s="32">
        <f>IF(X16-(III!U16+III!W16)/100*5&gt;0,X16-(III!U16+III!W16)/100*5,0)</f>
        <v>2962</v>
      </c>
      <c r="AA16" s="32"/>
    </row>
    <row r="17" spans="1:27" ht="30" customHeight="1" x14ac:dyDescent="0.25">
      <c r="A17" s="8"/>
      <c r="B17" s="41" t="s">
        <v>121</v>
      </c>
      <c r="C17" s="8"/>
      <c r="D17" s="8"/>
      <c r="E17" s="48" t="s">
        <v>55</v>
      </c>
      <c r="F17" s="53" t="s">
        <v>54</v>
      </c>
      <c r="G17" s="8" t="s">
        <v>110</v>
      </c>
      <c r="H17" s="8" t="s">
        <v>56</v>
      </c>
      <c r="I17" s="8" t="s">
        <v>57</v>
      </c>
      <c r="J17" s="8">
        <v>2025</v>
      </c>
      <c r="K17" s="8" t="s">
        <v>35</v>
      </c>
      <c r="L17" s="10" t="s">
        <v>58</v>
      </c>
      <c r="M17" s="8" t="s">
        <v>59</v>
      </c>
      <c r="N17" s="8">
        <v>744</v>
      </c>
      <c r="O17" s="8" t="s">
        <v>60</v>
      </c>
      <c r="P17" s="8">
        <v>0</v>
      </c>
      <c r="Q17" s="10" t="s">
        <v>36</v>
      </c>
      <c r="R17" s="8" t="s">
        <v>37</v>
      </c>
      <c r="S17" s="8">
        <v>539</v>
      </c>
      <c r="T17" s="8">
        <v>0</v>
      </c>
      <c r="U17" s="37">
        <v>2117</v>
      </c>
      <c r="V17" s="31">
        <v>0</v>
      </c>
      <c r="W17" s="31">
        <v>0</v>
      </c>
      <c r="X17" s="32">
        <f>ABS((U17+W17)-(III!U17+III!W17))</f>
        <v>43</v>
      </c>
      <c r="Y17" s="32">
        <v>0</v>
      </c>
      <c r="Z17" s="32">
        <f>IF(X17-(III!U17+III!W17)/100*5&gt;0,X17-(III!U17+III!W17)/100*5,0)</f>
        <v>0</v>
      </c>
      <c r="AA17" s="32"/>
    </row>
    <row r="18" spans="1:27" ht="30" customHeight="1" x14ac:dyDescent="0.25">
      <c r="A18" s="8"/>
      <c r="B18" s="41" t="s">
        <v>122</v>
      </c>
      <c r="C18" s="8"/>
      <c r="D18" s="8"/>
      <c r="E18" s="48" t="s">
        <v>55</v>
      </c>
      <c r="F18" s="53" t="s">
        <v>54</v>
      </c>
      <c r="G18" s="8" t="s">
        <v>110</v>
      </c>
      <c r="H18" s="8" t="s">
        <v>56</v>
      </c>
      <c r="I18" s="8" t="s">
        <v>57</v>
      </c>
      <c r="J18" s="8">
        <v>2025</v>
      </c>
      <c r="K18" s="8" t="s">
        <v>35</v>
      </c>
      <c r="L18" s="10" t="s">
        <v>58</v>
      </c>
      <c r="M18" s="8" t="s">
        <v>59</v>
      </c>
      <c r="N18" s="8">
        <v>744</v>
      </c>
      <c r="O18" s="8" t="s">
        <v>60</v>
      </c>
      <c r="P18" s="8">
        <v>0</v>
      </c>
      <c r="Q18" s="10" t="s">
        <v>36</v>
      </c>
      <c r="R18" s="8" t="s">
        <v>37</v>
      </c>
      <c r="S18" s="8">
        <v>539</v>
      </c>
      <c r="T18" s="8">
        <v>0</v>
      </c>
      <c r="U18" s="31">
        <v>2254</v>
      </c>
      <c r="V18" s="31">
        <v>0</v>
      </c>
      <c r="W18" s="31">
        <v>0</v>
      </c>
      <c r="X18" s="32">
        <f>ABS((U18+W18)-(III!U18+III!W18))</f>
        <v>94</v>
      </c>
      <c r="Y18" s="32">
        <v>0</v>
      </c>
      <c r="Z18" s="32">
        <f>IF(X18-(III!U18+III!W18)/100*5&gt;0,X18-(III!U18+III!W18)/100*5,0)</f>
        <v>0</v>
      </c>
      <c r="AA18" s="32"/>
    </row>
    <row r="19" spans="1:27" ht="30" customHeight="1" x14ac:dyDescent="0.25">
      <c r="A19" s="8"/>
      <c r="B19" s="41" t="s">
        <v>123</v>
      </c>
      <c r="C19" s="8"/>
      <c r="D19" s="8"/>
      <c r="E19" s="48" t="s">
        <v>55</v>
      </c>
      <c r="F19" s="53" t="s">
        <v>54</v>
      </c>
      <c r="G19" s="8" t="s">
        <v>110</v>
      </c>
      <c r="H19" s="8" t="s">
        <v>56</v>
      </c>
      <c r="I19" s="8" t="s">
        <v>57</v>
      </c>
      <c r="J19" s="8">
        <v>2025</v>
      </c>
      <c r="K19" s="8" t="s">
        <v>35</v>
      </c>
      <c r="L19" s="10" t="s">
        <v>58</v>
      </c>
      <c r="M19" s="8" t="s">
        <v>59</v>
      </c>
      <c r="N19" s="8">
        <v>744</v>
      </c>
      <c r="O19" s="8" t="s">
        <v>60</v>
      </c>
      <c r="P19" s="8">
        <v>0</v>
      </c>
      <c r="Q19" s="10" t="s">
        <v>36</v>
      </c>
      <c r="R19" s="8" t="s">
        <v>37</v>
      </c>
      <c r="S19" s="8">
        <v>539</v>
      </c>
      <c r="T19" s="8">
        <v>0</v>
      </c>
      <c r="U19" s="31">
        <v>13720</v>
      </c>
      <c r="V19" s="31">
        <v>0</v>
      </c>
      <c r="W19" s="31">
        <v>0</v>
      </c>
      <c r="X19" s="32">
        <f>ABS((U19+W19)-(III!U19+III!W19))</f>
        <v>1636</v>
      </c>
      <c r="Y19" s="32">
        <v>0</v>
      </c>
      <c r="Z19" s="32">
        <f>IF(X19-(III!U19+III!W19)/100*5&gt;0,X19-(III!U19+III!W19)/100*5,0)</f>
        <v>1031.8</v>
      </c>
      <c r="AA19" s="32"/>
    </row>
    <row r="20" spans="1:27" ht="42.75" customHeight="1" x14ac:dyDescent="0.25">
      <c r="A20" s="8" t="s">
        <v>124</v>
      </c>
      <c r="B20" s="41" t="s">
        <v>125</v>
      </c>
      <c r="C20" s="8"/>
      <c r="D20" s="8"/>
      <c r="E20" s="48" t="s">
        <v>55</v>
      </c>
      <c r="F20" s="53" t="s">
        <v>54</v>
      </c>
      <c r="G20" s="8" t="s">
        <v>110</v>
      </c>
      <c r="H20" s="8" t="s">
        <v>56</v>
      </c>
      <c r="I20" s="8" t="s">
        <v>57</v>
      </c>
      <c r="J20" s="8">
        <v>2025</v>
      </c>
      <c r="K20" s="8" t="s">
        <v>35</v>
      </c>
      <c r="L20" s="10" t="s">
        <v>58</v>
      </c>
      <c r="M20" s="8" t="s">
        <v>59</v>
      </c>
      <c r="N20" s="8">
        <v>744</v>
      </c>
      <c r="O20" s="8" t="s">
        <v>60</v>
      </c>
      <c r="P20" s="8">
        <v>0</v>
      </c>
      <c r="Q20" s="10" t="s">
        <v>36</v>
      </c>
      <c r="R20" s="8" t="s">
        <v>37</v>
      </c>
      <c r="S20" s="8">
        <v>539</v>
      </c>
      <c r="T20" s="8">
        <v>0</v>
      </c>
      <c r="U20" s="31">
        <v>0</v>
      </c>
      <c r="V20" s="31">
        <v>0</v>
      </c>
      <c r="W20" s="31">
        <v>5597</v>
      </c>
      <c r="X20" s="32">
        <f>ABS((U20+W20)-(III!U20+III!W20))</f>
        <v>0</v>
      </c>
      <c r="Y20" s="32">
        <v>0</v>
      </c>
      <c r="Z20" s="32">
        <f>IF(X20-(III!U20+III!W20)/100*5&gt;0,X20-(III!U20+III!W20)/100*5,0)</f>
        <v>0</v>
      </c>
      <c r="AA20" s="32"/>
    </row>
    <row r="21" spans="1:27" ht="30" customHeight="1" x14ac:dyDescent="0.25">
      <c r="A21" s="64" t="s">
        <v>126</v>
      </c>
      <c r="B21" s="69"/>
      <c r="C21" s="69"/>
      <c r="D21" s="69"/>
      <c r="E21" s="57" t="s">
        <v>55</v>
      </c>
      <c r="F21" s="54"/>
      <c r="G21" s="23"/>
      <c r="H21" s="23"/>
      <c r="I21" s="23"/>
      <c r="J21" s="23">
        <v>2025</v>
      </c>
      <c r="K21" s="23" t="s">
        <v>35</v>
      </c>
      <c r="L21" s="24" t="s">
        <v>58</v>
      </c>
      <c r="M21" s="23" t="s">
        <v>59</v>
      </c>
      <c r="N21" s="23">
        <v>744</v>
      </c>
      <c r="O21" s="23" t="s">
        <v>60</v>
      </c>
      <c r="P21" s="23"/>
      <c r="Q21" s="24" t="s">
        <v>36</v>
      </c>
      <c r="R21" s="23" t="s">
        <v>37</v>
      </c>
      <c r="S21" s="23">
        <v>539</v>
      </c>
      <c r="T21" s="23">
        <v>0</v>
      </c>
      <c r="U21" s="33">
        <f>SUM(U6:U20)</f>
        <v>141673</v>
      </c>
      <c r="V21" s="33">
        <f t="shared" ref="V21:AA21" si="0">SUM(V6:V20)</f>
        <v>0</v>
      </c>
      <c r="W21" s="33">
        <f t="shared" si="0"/>
        <v>7969</v>
      </c>
      <c r="X21" s="33">
        <f t="shared" si="0"/>
        <v>19356</v>
      </c>
      <c r="Y21" s="33">
        <f t="shared" si="0"/>
        <v>0</v>
      </c>
      <c r="Z21" s="33">
        <f>ROUND(SUM(Z6:Z20),0)</f>
        <v>13977</v>
      </c>
      <c r="AA21" s="33">
        <f t="shared" si="0"/>
        <v>0</v>
      </c>
    </row>
    <row r="22" spans="1:27" ht="30" customHeight="1" x14ac:dyDescent="0.25">
      <c r="A22" s="8">
        <v>74302297</v>
      </c>
      <c r="B22" s="41" t="s">
        <v>127</v>
      </c>
      <c r="C22" s="8"/>
      <c r="D22" s="8"/>
      <c r="E22" s="48" t="s">
        <v>61</v>
      </c>
      <c r="F22" s="53" t="s">
        <v>54</v>
      </c>
      <c r="G22" s="8" t="s">
        <v>110</v>
      </c>
      <c r="H22" s="8" t="s">
        <v>62</v>
      </c>
      <c r="I22" s="8" t="s">
        <v>57</v>
      </c>
      <c r="J22" s="8">
        <v>2025</v>
      </c>
      <c r="K22" s="8" t="s">
        <v>35</v>
      </c>
      <c r="L22" s="10" t="s">
        <v>58</v>
      </c>
      <c r="M22" s="8" t="s">
        <v>59</v>
      </c>
      <c r="N22" s="8">
        <v>744</v>
      </c>
      <c r="O22" s="8" t="s">
        <v>60</v>
      </c>
      <c r="P22" s="8">
        <v>0</v>
      </c>
      <c r="Q22" s="10" t="s">
        <v>36</v>
      </c>
      <c r="R22" s="8" t="s">
        <v>37</v>
      </c>
      <c r="S22" s="8">
        <v>539</v>
      </c>
      <c r="T22" s="8">
        <v>0</v>
      </c>
      <c r="U22" s="31">
        <v>44380</v>
      </c>
      <c r="V22" s="31">
        <v>0</v>
      </c>
      <c r="W22" s="31">
        <v>20222</v>
      </c>
      <c r="X22" s="32">
        <f>ABS((IV!U22+W22)-(III!U22+III!W22))</f>
        <v>0</v>
      </c>
      <c r="Y22" s="32">
        <v>0</v>
      </c>
      <c r="Z22" s="32">
        <f>IF(X22-(III!U22+III!W22)/100*5&gt;0,X22-(III!U22+III!W22)/100*5,0)</f>
        <v>0</v>
      </c>
      <c r="AA22" s="32"/>
    </row>
    <row r="23" spans="1:27" ht="30" customHeight="1" x14ac:dyDescent="0.25">
      <c r="A23" s="8">
        <v>74304547</v>
      </c>
      <c r="B23" s="41" t="s">
        <v>128</v>
      </c>
      <c r="C23" s="8"/>
      <c r="D23" s="8"/>
      <c r="E23" s="48" t="s">
        <v>61</v>
      </c>
      <c r="F23" s="53" t="s">
        <v>54</v>
      </c>
      <c r="G23" s="8" t="s">
        <v>110</v>
      </c>
      <c r="H23" s="8" t="s">
        <v>62</v>
      </c>
      <c r="I23" s="8" t="s">
        <v>57</v>
      </c>
      <c r="J23" s="8">
        <v>2025</v>
      </c>
      <c r="K23" s="8" t="s">
        <v>35</v>
      </c>
      <c r="L23" s="10" t="s">
        <v>58</v>
      </c>
      <c r="M23" s="8" t="s">
        <v>59</v>
      </c>
      <c r="N23" s="8">
        <v>744</v>
      </c>
      <c r="O23" s="8" t="s">
        <v>60</v>
      </c>
      <c r="P23" s="8">
        <v>0</v>
      </c>
      <c r="Q23" s="10" t="s">
        <v>36</v>
      </c>
      <c r="R23" s="8" t="s">
        <v>37</v>
      </c>
      <c r="S23" s="8">
        <v>539</v>
      </c>
      <c r="T23" s="8">
        <v>0</v>
      </c>
      <c r="U23" s="31">
        <v>28405</v>
      </c>
      <c r="V23" s="31">
        <v>0</v>
      </c>
      <c r="W23" s="31">
        <v>18877</v>
      </c>
      <c r="X23" s="32">
        <f>ABS((IV!U23+W23)-(III!U23+III!W23))</f>
        <v>0</v>
      </c>
      <c r="Y23" s="32">
        <v>0</v>
      </c>
      <c r="Z23" s="32">
        <f>IF(X23-(III!U23+III!W23)/100*5&gt;0,X23-(III!U23+III!W23)/100*5,0)</f>
        <v>0</v>
      </c>
      <c r="AA23" s="32"/>
    </row>
    <row r="24" spans="1:27" ht="30" customHeight="1" x14ac:dyDescent="0.25">
      <c r="A24" s="8"/>
      <c r="B24" s="41" t="s">
        <v>116</v>
      </c>
      <c r="C24" s="8"/>
      <c r="D24" s="8"/>
      <c r="E24" s="48" t="s">
        <v>61</v>
      </c>
      <c r="F24" s="53" t="s">
        <v>54</v>
      </c>
      <c r="G24" s="8" t="s">
        <v>110</v>
      </c>
      <c r="H24" s="8" t="s">
        <v>62</v>
      </c>
      <c r="I24" s="8" t="s">
        <v>57</v>
      </c>
      <c r="J24" s="8">
        <v>2025</v>
      </c>
      <c r="K24" s="8" t="s">
        <v>35</v>
      </c>
      <c r="L24" s="10" t="s">
        <v>58</v>
      </c>
      <c r="M24" s="8" t="s">
        <v>59</v>
      </c>
      <c r="N24" s="8">
        <v>744</v>
      </c>
      <c r="O24" s="8" t="s">
        <v>60</v>
      </c>
      <c r="P24" s="8">
        <v>0</v>
      </c>
      <c r="Q24" s="10" t="s">
        <v>36</v>
      </c>
      <c r="R24" s="8" t="s">
        <v>37</v>
      </c>
      <c r="S24" s="8">
        <v>539</v>
      </c>
      <c r="T24" s="8">
        <v>0</v>
      </c>
      <c r="U24" s="31">
        <v>6027</v>
      </c>
      <c r="V24" s="31">
        <v>0</v>
      </c>
      <c r="W24" s="31">
        <v>0</v>
      </c>
      <c r="X24" s="32">
        <f>ABS((IV!U24+W24)-(III!U24+III!W24))</f>
        <v>1132</v>
      </c>
      <c r="Y24" s="32">
        <v>0</v>
      </c>
      <c r="Z24" s="32">
        <f>IF(X24-(III!U24+III!W24)/100*5&gt;0,X24-(III!U24+III!W24)/100*5,0)</f>
        <v>887.25</v>
      </c>
      <c r="AA24" s="32"/>
    </row>
    <row r="25" spans="1:27" ht="30" customHeight="1" x14ac:dyDescent="0.25">
      <c r="A25" s="8"/>
      <c r="B25" s="41" t="s">
        <v>129</v>
      </c>
      <c r="C25" s="8"/>
      <c r="D25" s="8"/>
      <c r="E25" s="48" t="s">
        <v>61</v>
      </c>
      <c r="F25" s="53" t="s">
        <v>54</v>
      </c>
      <c r="G25" s="8" t="s">
        <v>110</v>
      </c>
      <c r="H25" s="29" t="s">
        <v>62</v>
      </c>
      <c r="I25" s="8" t="s">
        <v>57</v>
      </c>
      <c r="J25" s="8">
        <v>2025</v>
      </c>
      <c r="K25" s="8" t="s">
        <v>35</v>
      </c>
      <c r="L25" s="10" t="s">
        <v>58</v>
      </c>
      <c r="M25" s="8" t="s">
        <v>59</v>
      </c>
      <c r="N25" s="8">
        <v>744</v>
      </c>
      <c r="O25" s="8" t="s">
        <v>60</v>
      </c>
      <c r="P25" s="8">
        <v>0</v>
      </c>
      <c r="Q25" s="10" t="s">
        <v>36</v>
      </c>
      <c r="R25" s="8" t="s">
        <v>37</v>
      </c>
      <c r="S25" s="8">
        <v>539</v>
      </c>
      <c r="T25" s="8">
        <v>0</v>
      </c>
      <c r="U25" s="31">
        <v>9565</v>
      </c>
      <c r="V25" s="31">
        <v>0</v>
      </c>
      <c r="W25" s="31">
        <v>0</v>
      </c>
      <c r="X25" s="32">
        <f>ABS((IV!U25+W25)-(III!U25+III!W25))</f>
        <v>925</v>
      </c>
      <c r="Y25" s="32">
        <v>0</v>
      </c>
      <c r="Z25" s="32">
        <f>IF(X25-(III!U25+III!W25)/100*5&gt;0,X25-(III!U25+III!W25)/100*5,0)</f>
        <v>493</v>
      </c>
      <c r="AA25" s="32"/>
    </row>
    <row r="26" spans="1:27" ht="30" customHeight="1" x14ac:dyDescent="0.25">
      <c r="A26" s="8"/>
      <c r="B26" s="41" t="s">
        <v>123</v>
      </c>
      <c r="C26" s="8"/>
      <c r="D26" s="8"/>
      <c r="E26" s="48" t="s">
        <v>61</v>
      </c>
      <c r="F26" s="53" t="s">
        <v>54</v>
      </c>
      <c r="G26" s="8" t="s">
        <v>110</v>
      </c>
      <c r="H26" s="8" t="s">
        <v>62</v>
      </c>
      <c r="I26" s="8" t="s">
        <v>57</v>
      </c>
      <c r="J26" s="8">
        <v>2025</v>
      </c>
      <c r="K26" s="8" t="s">
        <v>35</v>
      </c>
      <c r="L26" s="10" t="s">
        <v>58</v>
      </c>
      <c r="M26" s="8" t="s">
        <v>59</v>
      </c>
      <c r="N26" s="8">
        <v>744</v>
      </c>
      <c r="O26" s="8" t="s">
        <v>60</v>
      </c>
      <c r="P26" s="8">
        <v>0</v>
      </c>
      <c r="Q26" s="10" t="s">
        <v>36</v>
      </c>
      <c r="R26" s="8" t="s">
        <v>37</v>
      </c>
      <c r="S26" s="8">
        <v>539</v>
      </c>
      <c r="T26" s="8">
        <v>0</v>
      </c>
      <c r="U26" s="31">
        <v>2985</v>
      </c>
      <c r="V26" s="31">
        <v>0</v>
      </c>
      <c r="W26" s="31">
        <v>0</v>
      </c>
      <c r="X26" s="32">
        <f>ABS((IV!U26+W26)-(III!U26+III!W26))</f>
        <v>1851</v>
      </c>
      <c r="Y26" s="32">
        <v>0</v>
      </c>
      <c r="Z26" s="32">
        <f>IF(X26-(III!U26+III!W26)/100*5&gt;0,X26-(III!U26+III!W26)/100*5,0)</f>
        <v>1609.2</v>
      </c>
      <c r="AA26" s="32"/>
    </row>
    <row r="27" spans="1:27" ht="30" customHeight="1" x14ac:dyDescent="0.25">
      <c r="A27" s="64" t="s">
        <v>126</v>
      </c>
      <c r="B27" s="69"/>
      <c r="C27" s="69"/>
      <c r="D27" s="69"/>
      <c r="E27" s="57" t="s">
        <v>61</v>
      </c>
      <c r="F27" s="54"/>
      <c r="G27" s="23"/>
      <c r="H27" s="23"/>
      <c r="I27" s="23"/>
      <c r="J27" s="23">
        <v>2025</v>
      </c>
      <c r="K27" s="23" t="s">
        <v>35</v>
      </c>
      <c r="L27" s="24" t="s">
        <v>58</v>
      </c>
      <c r="M27" s="23" t="s">
        <v>59</v>
      </c>
      <c r="N27" s="23">
        <v>744</v>
      </c>
      <c r="O27" s="23" t="s">
        <v>60</v>
      </c>
      <c r="P27" s="23"/>
      <c r="Q27" s="24" t="s">
        <v>36</v>
      </c>
      <c r="R27" s="23" t="s">
        <v>37</v>
      </c>
      <c r="S27" s="23">
        <v>539</v>
      </c>
      <c r="T27" s="23">
        <v>0</v>
      </c>
      <c r="U27" s="33">
        <f>SUM(U22:U26)</f>
        <v>91362</v>
      </c>
      <c r="V27" s="33">
        <f t="shared" ref="V27:AA27" si="1">SUM(V22:V26)</f>
        <v>0</v>
      </c>
      <c r="W27" s="33">
        <f t="shared" si="1"/>
        <v>39099</v>
      </c>
      <c r="X27" s="33">
        <f t="shared" si="1"/>
        <v>3908</v>
      </c>
      <c r="Y27" s="33">
        <f t="shared" si="1"/>
        <v>0</v>
      </c>
      <c r="Z27" s="33">
        <f>ROUND(SUM(Z22:Z26),0)</f>
        <v>2989</v>
      </c>
      <c r="AA27" s="33">
        <f t="shared" si="1"/>
        <v>0</v>
      </c>
    </row>
    <row r="28" spans="1:27" ht="30" customHeight="1" x14ac:dyDescent="0.25">
      <c r="A28" s="8"/>
      <c r="B28" s="41" t="s">
        <v>130</v>
      </c>
      <c r="C28" s="8"/>
      <c r="D28" s="8"/>
      <c r="E28" s="48" t="s">
        <v>82</v>
      </c>
      <c r="F28" s="53" t="s">
        <v>54</v>
      </c>
      <c r="G28" s="8" t="s">
        <v>110</v>
      </c>
      <c r="H28" s="8" t="s">
        <v>83</v>
      </c>
      <c r="I28" s="8" t="s">
        <v>57</v>
      </c>
      <c r="J28" s="8">
        <v>2025</v>
      </c>
      <c r="K28" s="8" t="s">
        <v>35</v>
      </c>
      <c r="L28" s="10" t="s">
        <v>58</v>
      </c>
      <c r="M28" s="8" t="s">
        <v>59</v>
      </c>
      <c r="N28" s="8">
        <v>744</v>
      </c>
      <c r="O28" s="8" t="s">
        <v>60</v>
      </c>
      <c r="P28" s="8">
        <v>0</v>
      </c>
      <c r="Q28" s="10" t="s">
        <v>36</v>
      </c>
      <c r="R28" s="8" t="s">
        <v>37</v>
      </c>
      <c r="S28" s="8">
        <v>539</v>
      </c>
      <c r="T28" s="8">
        <v>0</v>
      </c>
      <c r="U28" s="31">
        <v>0</v>
      </c>
      <c r="V28" s="31">
        <v>0</v>
      </c>
      <c r="W28" s="31">
        <v>2625</v>
      </c>
      <c r="X28" s="32">
        <f>ABS((IV!U28+W28)-(III!U28+III!W28))</f>
        <v>0</v>
      </c>
      <c r="Y28" s="32">
        <v>0</v>
      </c>
      <c r="Z28" s="32">
        <f>IF(X28-(III!U28+III!W28)/100*5&gt;0,X28-(III!U28+III!W28)/100*5,0)</f>
        <v>0</v>
      </c>
      <c r="AA28" s="32"/>
    </row>
    <row r="29" spans="1:27" ht="30" customHeight="1" x14ac:dyDescent="0.25">
      <c r="A29" s="64" t="s">
        <v>126</v>
      </c>
      <c r="B29" s="69"/>
      <c r="C29" s="69"/>
      <c r="D29" s="69"/>
      <c r="E29" s="57" t="s">
        <v>82</v>
      </c>
      <c r="F29" s="54"/>
      <c r="G29" s="23"/>
      <c r="H29" s="23"/>
      <c r="I29" s="23"/>
      <c r="J29" s="23">
        <v>2025</v>
      </c>
      <c r="K29" s="23" t="s">
        <v>35</v>
      </c>
      <c r="L29" s="24" t="s">
        <v>58</v>
      </c>
      <c r="M29" s="23" t="s">
        <v>59</v>
      </c>
      <c r="N29" s="23">
        <v>744</v>
      </c>
      <c r="O29" s="23" t="s">
        <v>60</v>
      </c>
      <c r="P29" s="23"/>
      <c r="Q29" s="24" t="s">
        <v>36</v>
      </c>
      <c r="R29" s="23" t="s">
        <v>37</v>
      </c>
      <c r="S29" s="23">
        <v>539</v>
      </c>
      <c r="T29" s="23">
        <v>0</v>
      </c>
      <c r="U29" s="33">
        <v>0</v>
      </c>
      <c r="V29" s="33">
        <v>0</v>
      </c>
      <c r="W29" s="33">
        <f>W28</f>
        <v>2625</v>
      </c>
      <c r="X29" s="34">
        <f>ABS((IV!U29+W29)-(III!U29+III!W29))</f>
        <v>0</v>
      </c>
      <c r="Y29" s="34">
        <v>0</v>
      </c>
      <c r="Z29" s="34">
        <f>IF(X29-(III!U29+III!W29)/100*5&gt;0,X29-(III!U29+III!W29)/100*5,0)</f>
        <v>0</v>
      </c>
      <c r="AA29" s="34"/>
    </row>
    <row r="30" spans="1:27" ht="30" customHeight="1" x14ac:dyDescent="0.25">
      <c r="A30" s="8"/>
      <c r="B30" s="41" t="s">
        <v>130</v>
      </c>
      <c r="C30" s="8"/>
      <c r="D30" s="8"/>
      <c r="E30" s="48" t="s">
        <v>84</v>
      </c>
      <c r="F30" s="53" t="s">
        <v>54</v>
      </c>
      <c r="G30" s="8" t="s">
        <v>110</v>
      </c>
      <c r="H30" s="8" t="s">
        <v>85</v>
      </c>
      <c r="I30" s="8" t="s">
        <v>57</v>
      </c>
      <c r="J30" s="8">
        <v>2025</v>
      </c>
      <c r="K30" s="8" t="s">
        <v>35</v>
      </c>
      <c r="L30" s="10" t="s">
        <v>58</v>
      </c>
      <c r="M30" s="8" t="s">
        <v>59</v>
      </c>
      <c r="N30" s="8">
        <v>744</v>
      </c>
      <c r="O30" s="8" t="s">
        <v>60</v>
      </c>
      <c r="P30" s="8">
        <v>0</v>
      </c>
      <c r="Q30" s="10" t="s">
        <v>36</v>
      </c>
      <c r="R30" s="8" t="s">
        <v>37</v>
      </c>
      <c r="S30" s="8">
        <v>539</v>
      </c>
      <c r="T30" s="8">
        <v>0</v>
      </c>
      <c r="U30" s="31">
        <v>0</v>
      </c>
      <c r="V30" s="31">
        <v>0</v>
      </c>
      <c r="W30" s="31">
        <v>5885</v>
      </c>
      <c r="X30" s="32">
        <f>ABS((IV!U30+W30)-(III!U30+III!W30))</f>
        <v>0</v>
      </c>
      <c r="Y30" s="32">
        <v>0</v>
      </c>
      <c r="Z30" s="32">
        <f>IF(X30-(III!U30+III!W30)/100*5&gt;0,X30-(III!U30+III!W30)/100*5,0)</f>
        <v>0</v>
      </c>
      <c r="AA30" s="32"/>
    </row>
    <row r="31" spans="1:27" ht="30" customHeight="1" x14ac:dyDescent="0.25">
      <c r="A31" s="64" t="s">
        <v>126</v>
      </c>
      <c r="B31" s="69"/>
      <c r="C31" s="69"/>
      <c r="D31" s="69"/>
      <c r="E31" s="57" t="s">
        <v>84</v>
      </c>
      <c r="F31" s="54"/>
      <c r="G31" s="23"/>
      <c r="H31" s="23"/>
      <c r="I31" s="23"/>
      <c r="J31" s="23">
        <v>2025</v>
      </c>
      <c r="K31" s="23" t="s">
        <v>35</v>
      </c>
      <c r="L31" s="24" t="s">
        <v>58</v>
      </c>
      <c r="M31" s="23" t="s">
        <v>59</v>
      </c>
      <c r="N31" s="23">
        <v>744</v>
      </c>
      <c r="O31" s="23" t="s">
        <v>60</v>
      </c>
      <c r="P31" s="23"/>
      <c r="Q31" s="24" t="s">
        <v>36</v>
      </c>
      <c r="R31" s="23" t="s">
        <v>37</v>
      </c>
      <c r="S31" s="23">
        <v>539</v>
      </c>
      <c r="T31" s="23">
        <v>0</v>
      </c>
      <c r="U31" s="33">
        <v>0</v>
      </c>
      <c r="V31" s="33">
        <v>0</v>
      </c>
      <c r="W31" s="33">
        <f>W30</f>
        <v>5885</v>
      </c>
      <c r="X31" s="34">
        <f>ABS((IV!U31+W31)-(III!U31+III!W31))</f>
        <v>0</v>
      </c>
      <c r="Y31" s="34">
        <v>0</v>
      </c>
      <c r="Z31" s="34">
        <f>IF(X31-(III!U31+III!W31)/100*5&gt;0,X31-(III!U31+III!W31)/100*5,0)</f>
        <v>0</v>
      </c>
      <c r="AA31" s="34"/>
    </row>
    <row r="32" spans="1:27" ht="30" customHeight="1" x14ac:dyDescent="0.25">
      <c r="A32" s="8">
        <v>74302297</v>
      </c>
      <c r="B32" s="41" t="s">
        <v>127</v>
      </c>
      <c r="C32" s="8"/>
      <c r="D32" s="8"/>
      <c r="E32" s="48" t="s">
        <v>64</v>
      </c>
      <c r="F32" s="53" t="s">
        <v>54</v>
      </c>
      <c r="G32" s="8" t="s">
        <v>110</v>
      </c>
      <c r="H32" s="8" t="s">
        <v>65</v>
      </c>
      <c r="I32" s="8" t="s">
        <v>57</v>
      </c>
      <c r="J32" s="8">
        <v>2025</v>
      </c>
      <c r="K32" s="8" t="s">
        <v>35</v>
      </c>
      <c r="L32" s="10" t="s">
        <v>58</v>
      </c>
      <c r="M32" s="8" t="s">
        <v>59</v>
      </c>
      <c r="N32" s="8">
        <v>744</v>
      </c>
      <c r="O32" s="8" t="s">
        <v>60</v>
      </c>
      <c r="P32" s="8">
        <v>0</v>
      </c>
      <c r="Q32" s="10" t="s">
        <v>36</v>
      </c>
      <c r="R32" s="8" t="s">
        <v>37</v>
      </c>
      <c r="S32" s="8">
        <v>539</v>
      </c>
      <c r="T32" s="8">
        <v>0</v>
      </c>
      <c r="U32" s="31">
        <v>3915</v>
      </c>
      <c r="V32" s="31">
        <v>0</v>
      </c>
      <c r="W32" s="31">
        <v>0</v>
      </c>
      <c r="X32" s="32">
        <f>ABS((IV!U32+W32)-(III!U32+III!W32))</f>
        <v>0</v>
      </c>
      <c r="Y32" s="32">
        <v>0</v>
      </c>
      <c r="Z32" s="32">
        <f>IF(X32-(III!U32+III!W32)/100*5&gt;0,X32-(III!U32+III!W32)/100*5,0)</f>
        <v>0</v>
      </c>
      <c r="AA32" s="32"/>
    </row>
    <row r="33" spans="1:27" ht="30" customHeight="1" x14ac:dyDescent="0.25">
      <c r="A33" s="64" t="s">
        <v>126</v>
      </c>
      <c r="B33" s="69"/>
      <c r="C33" s="69"/>
      <c r="D33" s="69"/>
      <c r="E33" s="57" t="s">
        <v>64</v>
      </c>
      <c r="F33" s="54"/>
      <c r="G33" s="23"/>
      <c r="H33" s="23"/>
      <c r="I33" s="23"/>
      <c r="J33" s="23">
        <v>2025</v>
      </c>
      <c r="K33" s="23" t="s">
        <v>35</v>
      </c>
      <c r="L33" s="24" t="s">
        <v>58</v>
      </c>
      <c r="M33" s="23" t="s">
        <v>59</v>
      </c>
      <c r="N33" s="23">
        <v>744</v>
      </c>
      <c r="O33" s="23" t="s">
        <v>60</v>
      </c>
      <c r="P33" s="23"/>
      <c r="Q33" s="24" t="s">
        <v>36</v>
      </c>
      <c r="R33" s="23" t="s">
        <v>37</v>
      </c>
      <c r="S33" s="23">
        <v>539</v>
      </c>
      <c r="T33" s="23">
        <v>0</v>
      </c>
      <c r="U33" s="33">
        <v>3915</v>
      </c>
      <c r="V33" s="33">
        <v>0</v>
      </c>
      <c r="W33" s="33">
        <v>0</v>
      </c>
      <c r="X33" s="34">
        <f>ABS((IV!U33+W33)-(III!U33+III!W33))</f>
        <v>0</v>
      </c>
      <c r="Y33" s="34">
        <v>0</v>
      </c>
      <c r="Z33" s="34">
        <f>IF(X33-(III!U33+III!W33)/100*5&gt;0,X33-(III!U33+III!W33)/100*5,0)</f>
        <v>0</v>
      </c>
      <c r="AA33" s="34"/>
    </row>
    <row r="34" spans="1:27" ht="30" customHeight="1" x14ac:dyDescent="0.25">
      <c r="A34" s="8"/>
      <c r="B34" s="41" t="s">
        <v>109</v>
      </c>
      <c r="C34" s="8"/>
      <c r="D34" s="8"/>
      <c r="E34" s="48" t="s">
        <v>66</v>
      </c>
      <c r="F34" s="53" t="s">
        <v>54</v>
      </c>
      <c r="G34" s="8" t="s">
        <v>131</v>
      </c>
      <c r="H34" s="8" t="s">
        <v>56</v>
      </c>
      <c r="I34" s="8" t="s">
        <v>57</v>
      </c>
      <c r="J34" s="8">
        <v>2025</v>
      </c>
      <c r="K34" s="8" t="s">
        <v>35</v>
      </c>
      <c r="L34" s="10" t="s">
        <v>58</v>
      </c>
      <c r="M34" s="8" t="s">
        <v>59</v>
      </c>
      <c r="N34" s="8">
        <v>744</v>
      </c>
      <c r="O34" s="8" t="s">
        <v>60</v>
      </c>
      <c r="P34" s="8">
        <v>0</v>
      </c>
      <c r="Q34" s="10" t="s">
        <v>36</v>
      </c>
      <c r="R34" s="8" t="s">
        <v>37</v>
      </c>
      <c r="S34" s="8">
        <v>539</v>
      </c>
      <c r="T34" s="8">
        <v>0</v>
      </c>
      <c r="U34" s="31">
        <v>3149</v>
      </c>
      <c r="V34" s="31">
        <v>0</v>
      </c>
      <c r="W34" s="31">
        <v>0</v>
      </c>
      <c r="X34" s="32">
        <f>ABS((IV!U34+W34)-(III!U34+III!W34))</f>
        <v>989</v>
      </c>
      <c r="Y34" s="32">
        <v>0</v>
      </c>
      <c r="Z34" s="32">
        <f>IF(X34-(III!U34+III!W34)/100*5&gt;0,X34-(III!U34+III!W34)/100*5,0)</f>
        <v>881</v>
      </c>
      <c r="AA34" s="32"/>
    </row>
    <row r="35" spans="1:27" ht="30" customHeight="1" x14ac:dyDescent="0.25">
      <c r="A35" s="8"/>
      <c r="B35" s="41" t="s">
        <v>111</v>
      </c>
      <c r="C35" s="8"/>
      <c r="D35" s="8"/>
      <c r="E35" s="48" t="s">
        <v>66</v>
      </c>
      <c r="F35" s="53" t="s">
        <v>54</v>
      </c>
      <c r="G35" s="8" t="s">
        <v>131</v>
      </c>
      <c r="H35" s="8" t="s">
        <v>56</v>
      </c>
      <c r="I35" s="8" t="s">
        <v>57</v>
      </c>
      <c r="J35" s="8">
        <v>2025</v>
      </c>
      <c r="K35" s="8" t="s">
        <v>35</v>
      </c>
      <c r="L35" s="10" t="s">
        <v>58</v>
      </c>
      <c r="M35" s="8" t="s">
        <v>59</v>
      </c>
      <c r="N35" s="8">
        <v>744</v>
      </c>
      <c r="O35" s="8" t="s">
        <v>60</v>
      </c>
      <c r="P35" s="8">
        <v>0</v>
      </c>
      <c r="Q35" s="10" t="s">
        <v>36</v>
      </c>
      <c r="R35" s="8" t="s">
        <v>37</v>
      </c>
      <c r="S35" s="8">
        <v>539</v>
      </c>
      <c r="T35" s="8">
        <v>0</v>
      </c>
      <c r="U35" s="31">
        <v>5563</v>
      </c>
      <c r="V35" s="31">
        <v>0</v>
      </c>
      <c r="W35" s="31">
        <v>0</v>
      </c>
      <c r="X35" s="32">
        <f>ABS((IV!U35+W35)-(III!U35+III!W35))</f>
        <v>197</v>
      </c>
      <c r="Y35" s="32">
        <v>0</v>
      </c>
      <c r="Z35" s="32">
        <f>IF(X35-(III!U35+III!W35)/100*5&gt;0,X35-(III!U35+III!W35)/100*5,0)</f>
        <v>0</v>
      </c>
      <c r="AA35" s="32"/>
    </row>
    <row r="36" spans="1:27" ht="30" customHeight="1" x14ac:dyDescent="0.25">
      <c r="A36" s="8"/>
      <c r="B36" s="41" t="s">
        <v>112</v>
      </c>
      <c r="C36" s="8"/>
      <c r="D36" s="8"/>
      <c r="E36" s="48" t="s">
        <v>66</v>
      </c>
      <c r="F36" s="53" t="s">
        <v>54</v>
      </c>
      <c r="G36" s="8" t="s">
        <v>131</v>
      </c>
      <c r="H36" s="8" t="s">
        <v>56</v>
      </c>
      <c r="I36" s="8" t="s">
        <v>57</v>
      </c>
      <c r="J36" s="8">
        <v>2025</v>
      </c>
      <c r="K36" s="8" t="s">
        <v>35</v>
      </c>
      <c r="L36" s="10" t="s">
        <v>58</v>
      </c>
      <c r="M36" s="8" t="s">
        <v>59</v>
      </c>
      <c r="N36" s="8">
        <v>744</v>
      </c>
      <c r="O36" s="8" t="s">
        <v>60</v>
      </c>
      <c r="P36" s="8">
        <v>0</v>
      </c>
      <c r="Q36" s="10" t="s">
        <v>36</v>
      </c>
      <c r="R36" s="8" t="s">
        <v>37</v>
      </c>
      <c r="S36" s="8">
        <v>539</v>
      </c>
      <c r="T36" s="8">
        <v>0</v>
      </c>
      <c r="U36" s="31">
        <v>2169</v>
      </c>
      <c r="V36" s="31">
        <v>0</v>
      </c>
      <c r="W36" s="31">
        <v>0</v>
      </c>
      <c r="X36" s="32">
        <f>ABS((IV!U36+W36)-(III!U36+III!W36))</f>
        <v>9</v>
      </c>
      <c r="Y36" s="32">
        <v>0</v>
      </c>
      <c r="Z36" s="32">
        <f>IF(X36-(III!U36+III!W36)/100*5&gt;0,X36-(III!U36+III!W36)/100*5,0)</f>
        <v>0</v>
      </c>
      <c r="AA36" s="32"/>
    </row>
    <row r="37" spans="1:27" ht="30" customHeight="1" x14ac:dyDescent="0.25">
      <c r="A37" s="8"/>
      <c r="B37" s="41" t="s">
        <v>113</v>
      </c>
      <c r="C37" s="8"/>
      <c r="D37" s="8"/>
      <c r="E37" s="48" t="s">
        <v>66</v>
      </c>
      <c r="F37" s="53" t="s">
        <v>54</v>
      </c>
      <c r="G37" s="8" t="s">
        <v>131</v>
      </c>
      <c r="H37" s="8" t="s">
        <v>56</v>
      </c>
      <c r="I37" s="8" t="s">
        <v>57</v>
      </c>
      <c r="J37" s="8">
        <v>2025</v>
      </c>
      <c r="K37" s="8" t="s">
        <v>35</v>
      </c>
      <c r="L37" s="10" t="s">
        <v>58</v>
      </c>
      <c r="M37" s="8" t="s">
        <v>59</v>
      </c>
      <c r="N37" s="8">
        <v>744</v>
      </c>
      <c r="O37" s="8" t="s">
        <v>60</v>
      </c>
      <c r="P37" s="8">
        <v>0</v>
      </c>
      <c r="Q37" s="10" t="s">
        <v>36</v>
      </c>
      <c r="R37" s="8" t="s">
        <v>37</v>
      </c>
      <c r="S37" s="8">
        <v>539</v>
      </c>
      <c r="T37" s="8">
        <v>0</v>
      </c>
      <c r="U37" s="31">
        <v>4240</v>
      </c>
      <c r="V37" s="31">
        <v>0</v>
      </c>
      <c r="W37" s="31">
        <v>0</v>
      </c>
      <c r="X37" s="32">
        <f>ABS((IV!U37+W37)-(III!U37+III!W37))</f>
        <v>80</v>
      </c>
      <c r="Y37" s="32">
        <v>0</v>
      </c>
      <c r="Z37" s="32">
        <f>IF(X37-(III!U37+III!W37)/100*5&gt;0,X37-(III!U37+III!W37)/100*5,0)</f>
        <v>0</v>
      </c>
      <c r="AA37" s="32"/>
    </row>
    <row r="38" spans="1:27" ht="30" customHeight="1" x14ac:dyDescent="0.25">
      <c r="A38" s="8"/>
      <c r="B38" s="41" t="s">
        <v>114</v>
      </c>
      <c r="C38" s="8"/>
      <c r="D38" s="8"/>
      <c r="E38" s="48" t="s">
        <v>66</v>
      </c>
      <c r="F38" s="53" t="s">
        <v>54</v>
      </c>
      <c r="G38" s="8" t="s">
        <v>131</v>
      </c>
      <c r="H38" s="8" t="s">
        <v>56</v>
      </c>
      <c r="I38" s="8" t="s">
        <v>57</v>
      </c>
      <c r="J38" s="8">
        <v>2025</v>
      </c>
      <c r="K38" s="8" t="s">
        <v>35</v>
      </c>
      <c r="L38" s="10" t="s">
        <v>58</v>
      </c>
      <c r="M38" s="8" t="s">
        <v>59</v>
      </c>
      <c r="N38" s="8">
        <v>744</v>
      </c>
      <c r="O38" s="8" t="s">
        <v>60</v>
      </c>
      <c r="P38" s="8">
        <v>0</v>
      </c>
      <c r="Q38" s="10" t="s">
        <v>36</v>
      </c>
      <c r="R38" s="8" t="s">
        <v>37</v>
      </c>
      <c r="S38" s="8">
        <v>539</v>
      </c>
      <c r="T38" s="8">
        <v>0</v>
      </c>
      <c r="U38" s="31">
        <v>5882</v>
      </c>
      <c r="V38" s="31">
        <v>0</v>
      </c>
      <c r="W38" s="31">
        <v>0</v>
      </c>
      <c r="X38" s="32">
        <f>ABS((IV!U38+W38)-(III!U38+III!W38))</f>
        <v>122</v>
      </c>
      <c r="Y38" s="32">
        <v>0</v>
      </c>
      <c r="Z38" s="32">
        <f>IF(X38-(III!U38+III!W38)/100*5&gt;0,X38-(III!U38+III!W38)/100*5,0)</f>
        <v>0</v>
      </c>
      <c r="AA38" s="32"/>
    </row>
    <row r="39" spans="1:27" ht="30" customHeight="1" x14ac:dyDescent="0.25">
      <c r="A39" s="8"/>
      <c r="B39" s="41" t="s">
        <v>115</v>
      </c>
      <c r="C39" s="8"/>
      <c r="D39" s="8"/>
      <c r="E39" s="48" t="s">
        <v>66</v>
      </c>
      <c r="F39" s="53" t="s">
        <v>54</v>
      </c>
      <c r="G39" s="8" t="s">
        <v>131</v>
      </c>
      <c r="H39" s="8" t="s">
        <v>56</v>
      </c>
      <c r="I39" s="8" t="s">
        <v>57</v>
      </c>
      <c r="J39" s="8">
        <v>2025</v>
      </c>
      <c r="K39" s="8" t="s">
        <v>35</v>
      </c>
      <c r="L39" s="10" t="s">
        <v>58</v>
      </c>
      <c r="M39" s="8" t="s">
        <v>59</v>
      </c>
      <c r="N39" s="8">
        <v>744</v>
      </c>
      <c r="O39" s="8" t="s">
        <v>60</v>
      </c>
      <c r="P39" s="8">
        <v>0</v>
      </c>
      <c r="Q39" s="10" t="s">
        <v>36</v>
      </c>
      <c r="R39" s="8" t="s">
        <v>37</v>
      </c>
      <c r="S39" s="8">
        <v>539</v>
      </c>
      <c r="T39" s="8">
        <v>0</v>
      </c>
      <c r="U39" s="31">
        <v>6616</v>
      </c>
      <c r="V39" s="31">
        <v>0</v>
      </c>
      <c r="W39" s="31">
        <v>0</v>
      </c>
      <c r="X39" s="32">
        <f>ABS((IV!U39+W39)-(III!U39+III!W39))</f>
        <v>136</v>
      </c>
      <c r="Y39" s="32">
        <v>0</v>
      </c>
      <c r="Z39" s="32">
        <f>IF(X39-(III!U39+III!W39)/100*5&gt;0,X39-(III!U39+III!W39)/100*5,0)</f>
        <v>0</v>
      </c>
      <c r="AA39" s="32"/>
    </row>
    <row r="40" spans="1:27" ht="30" customHeight="1" x14ac:dyDescent="0.25">
      <c r="A40" s="8"/>
      <c r="B40" s="41" t="s">
        <v>116</v>
      </c>
      <c r="C40" s="8"/>
      <c r="D40" s="8"/>
      <c r="E40" s="48" t="s">
        <v>66</v>
      </c>
      <c r="F40" s="53" t="s">
        <v>54</v>
      </c>
      <c r="G40" s="8" t="s">
        <v>131</v>
      </c>
      <c r="H40" s="8" t="s">
        <v>56</v>
      </c>
      <c r="I40" s="8" t="s">
        <v>57</v>
      </c>
      <c r="J40" s="8">
        <v>2025</v>
      </c>
      <c r="K40" s="8" t="s">
        <v>35</v>
      </c>
      <c r="L40" s="10" t="s">
        <v>58</v>
      </c>
      <c r="M40" s="8" t="s">
        <v>59</v>
      </c>
      <c r="N40" s="8">
        <v>744</v>
      </c>
      <c r="O40" s="8" t="s">
        <v>60</v>
      </c>
      <c r="P40" s="8">
        <v>0</v>
      </c>
      <c r="Q40" s="10" t="s">
        <v>36</v>
      </c>
      <c r="R40" s="8" t="s">
        <v>37</v>
      </c>
      <c r="S40" s="8">
        <v>539</v>
      </c>
      <c r="T40" s="8">
        <v>0</v>
      </c>
      <c r="U40" s="31">
        <v>4644</v>
      </c>
      <c r="V40" s="31">
        <v>0</v>
      </c>
      <c r="W40" s="31">
        <v>0</v>
      </c>
      <c r="X40" s="32">
        <f>ABS((IV!U40+W40)-(III!U40+III!W40))</f>
        <v>156</v>
      </c>
      <c r="Y40" s="32">
        <v>0</v>
      </c>
      <c r="Z40" s="32">
        <f>IF(X40-(III!U40+III!W40)/100*5&gt;0,X40-(III!U40+III!W40)/100*5,0)</f>
        <v>0</v>
      </c>
      <c r="AA40" s="32"/>
    </row>
    <row r="41" spans="1:27" ht="30" customHeight="1" x14ac:dyDescent="0.25">
      <c r="A41" s="8"/>
      <c r="B41" s="41" t="s">
        <v>119</v>
      </c>
      <c r="C41" s="8"/>
      <c r="D41" s="8"/>
      <c r="E41" s="48" t="s">
        <v>66</v>
      </c>
      <c r="F41" s="53" t="s">
        <v>54</v>
      </c>
      <c r="G41" s="8" t="s">
        <v>131</v>
      </c>
      <c r="H41" s="8" t="s">
        <v>56</v>
      </c>
      <c r="I41" s="8" t="s">
        <v>57</v>
      </c>
      <c r="J41" s="8">
        <v>2025</v>
      </c>
      <c r="K41" s="8" t="s">
        <v>35</v>
      </c>
      <c r="L41" s="10" t="s">
        <v>58</v>
      </c>
      <c r="M41" s="8" t="s">
        <v>59</v>
      </c>
      <c r="N41" s="8">
        <v>744</v>
      </c>
      <c r="O41" s="8" t="s">
        <v>60</v>
      </c>
      <c r="P41" s="8">
        <v>0</v>
      </c>
      <c r="Q41" s="10" t="s">
        <v>36</v>
      </c>
      <c r="R41" s="8" t="s">
        <v>37</v>
      </c>
      <c r="S41" s="8">
        <v>539</v>
      </c>
      <c r="T41" s="8">
        <v>0</v>
      </c>
      <c r="U41" s="37">
        <v>2042</v>
      </c>
      <c r="V41" s="31">
        <v>0</v>
      </c>
      <c r="W41" s="31">
        <v>0</v>
      </c>
      <c r="X41" s="32">
        <f>ABS((IV!U41+W41)-(III!U41+III!W41))</f>
        <v>118</v>
      </c>
      <c r="Y41" s="32">
        <v>0</v>
      </c>
      <c r="Z41" s="32">
        <f>IF(X41-(III!U41+III!W41)/100*5&gt;0,X41-(III!U41+III!W41)/100*5,0)</f>
        <v>10</v>
      </c>
      <c r="AA41" s="32"/>
    </row>
    <row r="42" spans="1:27" ht="30" customHeight="1" x14ac:dyDescent="0.25">
      <c r="A42" s="8"/>
      <c r="B42" s="41" t="s">
        <v>120</v>
      </c>
      <c r="C42" s="8"/>
      <c r="D42" s="8"/>
      <c r="E42" s="48" t="s">
        <v>66</v>
      </c>
      <c r="F42" s="53" t="s">
        <v>54</v>
      </c>
      <c r="G42" s="8" t="s">
        <v>131</v>
      </c>
      <c r="H42" s="8" t="s">
        <v>56</v>
      </c>
      <c r="I42" s="8" t="s">
        <v>57</v>
      </c>
      <c r="J42" s="8">
        <v>2025</v>
      </c>
      <c r="K42" s="8" t="s">
        <v>35</v>
      </c>
      <c r="L42" s="10" t="s">
        <v>58</v>
      </c>
      <c r="M42" s="8" t="s">
        <v>59</v>
      </c>
      <c r="N42" s="8">
        <v>744</v>
      </c>
      <c r="O42" s="8" t="s">
        <v>60</v>
      </c>
      <c r="P42" s="8">
        <v>0</v>
      </c>
      <c r="Q42" s="10" t="s">
        <v>36</v>
      </c>
      <c r="R42" s="8" t="s">
        <v>37</v>
      </c>
      <c r="S42" s="8">
        <v>539</v>
      </c>
      <c r="T42" s="8">
        <v>0</v>
      </c>
      <c r="U42" s="31">
        <v>2220</v>
      </c>
      <c r="V42" s="31">
        <v>0</v>
      </c>
      <c r="W42" s="31">
        <v>0</v>
      </c>
      <c r="X42" s="32">
        <f>ABS((IV!U42+W42)-(III!U42+III!W42))</f>
        <v>60</v>
      </c>
      <c r="Y42" s="32">
        <v>0</v>
      </c>
      <c r="Z42" s="32">
        <f>IF(X42-(III!U42+III!W42)/100*5&gt;0,X42-(III!U42+III!W42)/100*5,0)</f>
        <v>0</v>
      </c>
      <c r="AA42" s="32"/>
    </row>
    <row r="43" spans="1:27" ht="30" customHeight="1" x14ac:dyDescent="0.25">
      <c r="A43" s="8"/>
      <c r="B43" s="41" t="s">
        <v>121</v>
      </c>
      <c r="C43" s="8"/>
      <c r="D43" s="8"/>
      <c r="E43" s="48" t="s">
        <v>66</v>
      </c>
      <c r="F43" s="53" t="s">
        <v>54</v>
      </c>
      <c r="G43" s="8" t="s">
        <v>131</v>
      </c>
      <c r="H43" s="8" t="s">
        <v>56</v>
      </c>
      <c r="I43" s="8" t="s">
        <v>57</v>
      </c>
      <c r="J43" s="8">
        <v>2025</v>
      </c>
      <c r="K43" s="8" t="s">
        <v>35</v>
      </c>
      <c r="L43" s="10" t="s">
        <v>58</v>
      </c>
      <c r="M43" s="8" t="s">
        <v>59</v>
      </c>
      <c r="N43" s="8">
        <v>744</v>
      </c>
      <c r="O43" s="8" t="s">
        <v>60</v>
      </c>
      <c r="P43" s="8">
        <v>0</v>
      </c>
      <c r="Q43" s="10" t="s">
        <v>36</v>
      </c>
      <c r="R43" s="8" t="s">
        <v>37</v>
      </c>
      <c r="S43" s="8">
        <v>539</v>
      </c>
      <c r="T43" s="8">
        <v>0</v>
      </c>
      <c r="U43" s="37">
        <v>2099</v>
      </c>
      <c r="V43" s="31">
        <v>0</v>
      </c>
      <c r="W43" s="31">
        <v>0</v>
      </c>
      <c r="X43" s="32">
        <f>ABS((IV!U43+W43)-(III!U43+III!W43))</f>
        <v>61</v>
      </c>
      <c r="Y43" s="32">
        <v>0</v>
      </c>
      <c r="Z43" s="32">
        <f>IF(X43-(III!U43+III!W43)/100*5&gt;0,X43-(III!U43+III!W43)/100*5,0)</f>
        <v>0</v>
      </c>
      <c r="AA43" s="32"/>
    </row>
    <row r="44" spans="1:27" ht="30" customHeight="1" x14ac:dyDescent="0.25">
      <c r="A44" s="8"/>
      <c r="B44" s="41" t="s">
        <v>122</v>
      </c>
      <c r="C44" s="8"/>
      <c r="D44" s="8"/>
      <c r="E44" s="48" t="s">
        <v>66</v>
      </c>
      <c r="F44" s="53" t="s">
        <v>54</v>
      </c>
      <c r="G44" s="8" t="s">
        <v>131</v>
      </c>
      <c r="H44" s="8" t="s">
        <v>56</v>
      </c>
      <c r="I44" s="8" t="s">
        <v>57</v>
      </c>
      <c r="J44" s="8">
        <v>2025</v>
      </c>
      <c r="K44" s="8" t="s">
        <v>35</v>
      </c>
      <c r="L44" s="10" t="s">
        <v>58</v>
      </c>
      <c r="M44" s="8" t="s">
        <v>59</v>
      </c>
      <c r="N44" s="8">
        <v>744</v>
      </c>
      <c r="O44" s="8" t="s">
        <v>60</v>
      </c>
      <c r="P44" s="8">
        <v>0</v>
      </c>
      <c r="Q44" s="10" t="s">
        <v>36</v>
      </c>
      <c r="R44" s="8" t="s">
        <v>37</v>
      </c>
      <c r="S44" s="8">
        <v>539</v>
      </c>
      <c r="T44" s="8">
        <v>0</v>
      </c>
      <c r="U44" s="31">
        <v>2344</v>
      </c>
      <c r="V44" s="31">
        <v>0</v>
      </c>
      <c r="W44" s="31">
        <v>0</v>
      </c>
      <c r="X44" s="32">
        <f>ABS((IV!U44+W44)-(III!U44+III!W44))</f>
        <v>184</v>
      </c>
      <c r="Y44" s="32">
        <v>0</v>
      </c>
      <c r="Z44" s="32">
        <f>IF(X44-(III!U44+III!W44)/100*5&gt;0,X44-(III!U44+III!W44)/100*5,0)</f>
        <v>76</v>
      </c>
      <c r="AA44" s="32"/>
    </row>
    <row r="45" spans="1:27" ht="30" customHeight="1" x14ac:dyDescent="0.25">
      <c r="A45" s="8"/>
      <c r="B45" s="41" t="s">
        <v>123</v>
      </c>
      <c r="C45" s="8"/>
      <c r="D45" s="8"/>
      <c r="E45" s="48" t="s">
        <v>66</v>
      </c>
      <c r="F45" s="53" t="s">
        <v>54</v>
      </c>
      <c r="G45" s="8" t="s">
        <v>131</v>
      </c>
      <c r="H45" s="8" t="s">
        <v>56</v>
      </c>
      <c r="I45" s="8" t="s">
        <v>57</v>
      </c>
      <c r="J45" s="8">
        <v>2025</v>
      </c>
      <c r="K45" s="8" t="s">
        <v>35</v>
      </c>
      <c r="L45" s="10" t="s">
        <v>58</v>
      </c>
      <c r="M45" s="8" t="s">
        <v>59</v>
      </c>
      <c r="N45" s="8">
        <v>744</v>
      </c>
      <c r="O45" s="8" t="s">
        <v>60</v>
      </c>
      <c r="P45" s="8">
        <v>0</v>
      </c>
      <c r="Q45" s="10" t="s">
        <v>36</v>
      </c>
      <c r="R45" s="8" t="s">
        <v>37</v>
      </c>
      <c r="S45" s="8">
        <v>539</v>
      </c>
      <c r="T45" s="8">
        <v>0</v>
      </c>
      <c r="U45" s="31">
        <v>2442</v>
      </c>
      <c r="V45" s="31">
        <v>0</v>
      </c>
      <c r="W45" s="31">
        <v>0</v>
      </c>
      <c r="X45" s="32">
        <f>ABS((IV!U45+W45)-(III!U45+III!W45))</f>
        <v>282</v>
      </c>
      <c r="Y45" s="32">
        <v>0</v>
      </c>
      <c r="Z45" s="32">
        <f>IF(X45-(III!U45+III!W45)/100*5&gt;0,X45-(III!U45+III!W45)/100*5,0)</f>
        <v>174</v>
      </c>
      <c r="AA45" s="32"/>
    </row>
    <row r="46" spans="1:27" ht="30" customHeight="1" x14ac:dyDescent="0.25">
      <c r="A46" s="64" t="s">
        <v>126</v>
      </c>
      <c r="B46" s="69"/>
      <c r="C46" s="69"/>
      <c r="D46" s="69"/>
      <c r="E46" s="57" t="s">
        <v>66</v>
      </c>
      <c r="F46" s="54"/>
      <c r="G46" s="23"/>
      <c r="H46" s="23"/>
      <c r="I46" s="23"/>
      <c r="J46" s="23">
        <v>2025</v>
      </c>
      <c r="K46" s="23" t="s">
        <v>35</v>
      </c>
      <c r="L46" s="24" t="s">
        <v>58</v>
      </c>
      <c r="M46" s="23" t="s">
        <v>59</v>
      </c>
      <c r="N46" s="23">
        <v>744</v>
      </c>
      <c r="O46" s="23" t="s">
        <v>60</v>
      </c>
      <c r="P46" s="23"/>
      <c r="Q46" s="24" t="s">
        <v>36</v>
      </c>
      <c r="R46" s="23" t="s">
        <v>37</v>
      </c>
      <c r="S46" s="23">
        <v>539</v>
      </c>
      <c r="T46" s="23">
        <v>0</v>
      </c>
      <c r="U46" s="33">
        <f>SUM(U34:U45)</f>
        <v>43410</v>
      </c>
      <c r="V46" s="33">
        <f t="shared" ref="V46:W46" si="2">SUM(V34:V45)</f>
        <v>0</v>
      </c>
      <c r="W46" s="33">
        <f t="shared" si="2"/>
        <v>0</v>
      </c>
      <c r="X46" s="34">
        <f>ROUND(SUM(X34:X45),0)</f>
        <v>2394</v>
      </c>
      <c r="Y46" s="34">
        <v>0</v>
      </c>
      <c r="Z46" s="34">
        <f>ROUND(SUM(Z34:Z45),0)</f>
        <v>1141</v>
      </c>
      <c r="AA46" s="34"/>
    </row>
    <row r="47" spans="1:27" ht="30" customHeight="1" x14ac:dyDescent="0.25">
      <c r="A47" s="8">
        <v>74302297</v>
      </c>
      <c r="B47" s="41" t="s">
        <v>127</v>
      </c>
      <c r="C47" s="8"/>
      <c r="D47" s="8"/>
      <c r="E47" s="48" t="s">
        <v>67</v>
      </c>
      <c r="F47" s="53" t="s">
        <v>54</v>
      </c>
      <c r="G47" s="8" t="s">
        <v>131</v>
      </c>
      <c r="H47" s="8" t="s">
        <v>62</v>
      </c>
      <c r="I47" s="8" t="s">
        <v>57</v>
      </c>
      <c r="J47" s="8">
        <v>2025</v>
      </c>
      <c r="K47" s="8" t="s">
        <v>35</v>
      </c>
      <c r="L47" s="10" t="s">
        <v>58</v>
      </c>
      <c r="M47" s="8" t="s">
        <v>59</v>
      </c>
      <c r="N47" s="8">
        <v>744</v>
      </c>
      <c r="O47" s="8" t="s">
        <v>60</v>
      </c>
      <c r="P47" s="8">
        <v>0</v>
      </c>
      <c r="Q47" s="10" t="s">
        <v>36</v>
      </c>
      <c r="R47" s="8" t="s">
        <v>37</v>
      </c>
      <c r="S47" s="8">
        <v>539</v>
      </c>
      <c r="T47" s="8">
        <v>0</v>
      </c>
      <c r="U47" s="31">
        <v>6346</v>
      </c>
      <c r="V47" s="31">
        <v>0</v>
      </c>
      <c r="W47" s="31">
        <v>5062</v>
      </c>
      <c r="X47" s="32">
        <f>ABS((IV!U47+W47)-(III!U47+III!W47))</f>
        <v>0</v>
      </c>
      <c r="Y47" s="32">
        <v>0</v>
      </c>
      <c r="Z47" s="32">
        <f>IF(X47-(III!U47+III!W47)/100*5&gt;0,X47-(III!U47+III!W47)/100*5,0)</f>
        <v>0</v>
      </c>
      <c r="AA47" s="32"/>
    </row>
    <row r="48" spans="1:27" ht="30" customHeight="1" x14ac:dyDescent="0.25">
      <c r="A48" s="8">
        <v>74304547</v>
      </c>
      <c r="B48" s="41" t="s">
        <v>128</v>
      </c>
      <c r="C48" s="8"/>
      <c r="D48" s="8"/>
      <c r="E48" s="48" t="s">
        <v>67</v>
      </c>
      <c r="F48" s="53" t="s">
        <v>54</v>
      </c>
      <c r="G48" s="8" t="s">
        <v>131</v>
      </c>
      <c r="H48" s="8" t="s">
        <v>62</v>
      </c>
      <c r="I48" s="8" t="s">
        <v>57</v>
      </c>
      <c r="J48" s="8">
        <v>2025</v>
      </c>
      <c r="K48" s="8" t="s">
        <v>35</v>
      </c>
      <c r="L48" s="10" t="s">
        <v>58</v>
      </c>
      <c r="M48" s="8" t="s">
        <v>59</v>
      </c>
      <c r="N48" s="8">
        <v>744</v>
      </c>
      <c r="O48" s="8" t="s">
        <v>60</v>
      </c>
      <c r="P48" s="8">
        <v>0</v>
      </c>
      <c r="Q48" s="10" t="s">
        <v>36</v>
      </c>
      <c r="R48" s="8" t="s">
        <v>37</v>
      </c>
      <c r="S48" s="8">
        <v>539</v>
      </c>
      <c r="T48" s="8">
        <v>0</v>
      </c>
      <c r="U48" s="31">
        <v>28886</v>
      </c>
      <c r="V48" s="31">
        <v>0</v>
      </c>
      <c r="W48" s="31">
        <v>13814</v>
      </c>
      <c r="X48" s="32">
        <f>ABS((IV!U48+W48)-(III!U48+III!W48))</f>
        <v>0</v>
      </c>
      <c r="Y48" s="32">
        <v>0</v>
      </c>
      <c r="Z48" s="32">
        <f>IF(X48-(III!U48+III!W48)/100*5&gt;0,X48-(III!U48+III!W48)/100*5,0)</f>
        <v>0</v>
      </c>
      <c r="AA48" s="32"/>
    </row>
    <row r="49" spans="1:27" ht="30" customHeight="1" x14ac:dyDescent="0.25">
      <c r="A49" s="8"/>
      <c r="B49" s="41" t="s">
        <v>116</v>
      </c>
      <c r="C49" s="8"/>
      <c r="D49" s="8"/>
      <c r="E49" s="48" t="s">
        <v>67</v>
      </c>
      <c r="F49" s="53" t="s">
        <v>54</v>
      </c>
      <c r="G49" s="8" t="s">
        <v>131</v>
      </c>
      <c r="H49" s="8" t="s">
        <v>62</v>
      </c>
      <c r="I49" s="8" t="s">
        <v>57</v>
      </c>
      <c r="J49" s="8">
        <v>2025</v>
      </c>
      <c r="K49" s="8" t="s">
        <v>35</v>
      </c>
      <c r="L49" s="10" t="s">
        <v>58</v>
      </c>
      <c r="M49" s="8" t="s">
        <v>59</v>
      </c>
      <c r="N49" s="8">
        <v>744</v>
      </c>
      <c r="O49" s="8" t="s">
        <v>60</v>
      </c>
      <c r="P49" s="8">
        <v>0</v>
      </c>
      <c r="Q49" s="10" t="s">
        <v>36</v>
      </c>
      <c r="R49" s="8" t="s">
        <v>37</v>
      </c>
      <c r="S49" s="8">
        <v>539</v>
      </c>
      <c r="T49" s="8">
        <v>0</v>
      </c>
      <c r="U49" s="31">
        <v>2988</v>
      </c>
      <c r="V49" s="31">
        <v>0</v>
      </c>
      <c r="W49" s="31">
        <v>0</v>
      </c>
      <c r="X49" s="32">
        <f>ABS((IV!U49+W49)-(III!U49+III!W49))</f>
        <v>3012</v>
      </c>
      <c r="Y49" s="32">
        <v>0</v>
      </c>
      <c r="Z49" s="32">
        <f>IF(X49-(III!U49+III!W49)/100*5&gt;0,X49-(III!U49+III!W49)/100*5,0)</f>
        <v>2712</v>
      </c>
      <c r="AA49" s="32"/>
    </row>
    <row r="50" spans="1:27" ht="30" customHeight="1" x14ac:dyDescent="0.25">
      <c r="A50" s="8"/>
      <c r="B50" s="41" t="s">
        <v>129</v>
      </c>
      <c r="C50" s="8"/>
      <c r="D50" s="8"/>
      <c r="E50" s="48" t="s">
        <v>67</v>
      </c>
      <c r="F50" s="53" t="s">
        <v>54</v>
      </c>
      <c r="G50" s="8" t="s">
        <v>131</v>
      </c>
      <c r="H50" s="8" t="s">
        <v>62</v>
      </c>
      <c r="I50" s="8" t="s">
        <v>57</v>
      </c>
      <c r="J50" s="8">
        <v>2025</v>
      </c>
      <c r="K50" s="8" t="s">
        <v>35</v>
      </c>
      <c r="L50" s="10" t="s">
        <v>58</v>
      </c>
      <c r="M50" s="8" t="s">
        <v>59</v>
      </c>
      <c r="N50" s="8">
        <v>744</v>
      </c>
      <c r="O50" s="8" t="s">
        <v>60</v>
      </c>
      <c r="P50" s="8">
        <v>0</v>
      </c>
      <c r="Q50" s="10" t="s">
        <v>36</v>
      </c>
      <c r="R50" s="8" t="s">
        <v>37</v>
      </c>
      <c r="S50" s="8">
        <v>539</v>
      </c>
      <c r="T50" s="8">
        <v>0</v>
      </c>
      <c r="U50" s="31">
        <v>2543</v>
      </c>
      <c r="V50" s="31">
        <v>0</v>
      </c>
      <c r="W50" s="31">
        <v>0</v>
      </c>
      <c r="X50" s="32">
        <f>ABS((IV!U50+W50)-(III!U50+III!W50))</f>
        <v>383</v>
      </c>
      <c r="Y50" s="32">
        <v>0</v>
      </c>
      <c r="Z50" s="32">
        <f>IF(X50-(III!U50+III!W50)/100*5&gt;0,X50-(III!U50+III!W50)/100*5,0)</f>
        <v>275</v>
      </c>
      <c r="AA50" s="32"/>
    </row>
    <row r="51" spans="1:27" ht="30" customHeight="1" x14ac:dyDescent="0.25">
      <c r="A51" s="64" t="s">
        <v>126</v>
      </c>
      <c r="B51" s="69"/>
      <c r="C51" s="69"/>
      <c r="D51" s="69"/>
      <c r="E51" s="57" t="s">
        <v>67</v>
      </c>
      <c r="F51" s="54"/>
      <c r="G51" s="23"/>
      <c r="H51" s="23"/>
      <c r="I51" s="23"/>
      <c r="J51" s="23">
        <v>2025</v>
      </c>
      <c r="K51" s="23" t="s">
        <v>35</v>
      </c>
      <c r="L51" s="24" t="s">
        <v>58</v>
      </c>
      <c r="M51" s="23" t="s">
        <v>59</v>
      </c>
      <c r="N51" s="23">
        <v>744</v>
      </c>
      <c r="O51" s="23" t="s">
        <v>60</v>
      </c>
      <c r="P51" s="23"/>
      <c r="Q51" s="24" t="s">
        <v>36</v>
      </c>
      <c r="R51" s="23" t="s">
        <v>37</v>
      </c>
      <c r="S51" s="23">
        <v>539</v>
      </c>
      <c r="T51" s="23">
        <v>0</v>
      </c>
      <c r="U51" s="33">
        <f>SUM(U47:U50)</f>
        <v>40763</v>
      </c>
      <c r="V51" s="33">
        <f t="shared" ref="V51:W51" si="3">SUM(V47:V50)</f>
        <v>0</v>
      </c>
      <c r="W51" s="33">
        <f t="shared" si="3"/>
        <v>18876</v>
      </c>
      <c r="X51" s="34">
        <f>ROUND(SUM(X47:X50),0)</f>
        <v>3395</v>
      </c>
      <c r="Y51" s="34">
        <v>0</v>
      </c>
      <c r="Z51" s="34">
        <f>ROUND(SUM(Z47:Z50),0)</f>
        <v>2987</v>
      </c>
      <c r="AA51" s="34"/>
    </row>
    <row r="52" spans="1:27" ht="30" customHeight="1" x14ac:dyDescent="0.25">
      <c r="A52" s="8"/>
      <c r="B52" s="41" t="s">
        <v>132</v>
      </c>
      <c r="C52" s="8"/>
      <c r="D52" s="8"/>
      <c r="E52" s="48" t="s">
        <v>68</v>
      </c>
      <c r="F52" s="53" t="s">
        <v>54</v>
      </c>
      <c r="G52" s="8" t="s">
        <v>133</v>
      </c>
      <c r="H52" s="8" t="s">
        <v>56</v>
      </c>
      <c r="I52" s="8" t="s">
        <v>57</v>
      </c>
      <c r="J52" s="8">
        <v>2025</v>
      </c>
      <c r="K52" s="8" t="s">
        <v>35</v>
      </c>
      <c r="L52" s="10" t="s">
        <v>58</v>
      </c>
      <c r="M52" s="8" t="s">
        <v>59</v>
      </c>
      <c r="N52" s="8">
        <v>744</v>
      </c>
      <c r="O52" s="8" t="s">
        <v>60</v>
      </c>
      <c r="P52" s="8">
        <v>0</v>
      </c>
      <c r="Q52" s="10" t="s">
        <v>36</v>
      </c>
      <c r="R52" s="8" t="s">
        <v>37</v>
      </c>
      <c r="S52" s="8">
        <v>539</v>
      </c>
      <c r="T52" s="8">
        <v>0</v>
      </c>
      <c r="U52" s="31">
        <v>0</v>
      </c>
      <c r="V52" s="31">
        <v>0</v>
      </c>
      <c r="W52" s="31">
        <v>19391</v>
      </c>
      <c r="X52" s="32">
        <f>ABS((IV!U52+W52)-(III!U52+III!W52))</f>
        <v>0</v>
      </c>
      <c r="Y52" s="32">
        <v>0</v>
      </c>
      <c r="Z52" s="32">
        <f>IF(X52-(III!U52+III!W52)/100*5&gt;0,X52-(III!U52+III!W52)/100*5,0)</f>
        <v>0</v>
      </c>
      <c r="AA52" s="32"/>
    </row>
    <row r="53" spans="1:27" ht="30" customHeight="1" x14ac:dyDescent="0.25">
      <c r="A53" s="8"/>
      <c r="B53" s="41" t="s">
        <v>134</v>
      </c>
      <c r="C53" s="8"/>
      <c r="D53" s="8"/>
      <c r="E53" s="48" t="s">
        <v>68</v>
      </c>
      <c r="F53" s="53" t="s">
        <v>54</v>
      </c>
      <c r="G53" s="8" t="s">
        <v>133</v>
      </c>
      <c r="H53" s="8" t="s">
        <v>56</v>
      </c>
      <c r="I53" s="8" t="s">
        <v>57</v>
      </c>
      <c r="J53" s="8">
        <v>2025</v>
      </c>
      <c r="K53" s="8" t="s">
        <v>35</v>
      </c>
      <c r="L53" s="10" t="s">
        <v>58</v>
      </c>
      <c r="M53" s="8" t="s">
        <v>59</v>
      </c>
      <c r="N53" s="8">
        <v>744</v>
      </c>
      <c r="O53" s="8" t="s">
        <v>60</v>
      </c>
      <c r="P53" s="8">
        <v>0</v>
      </c>
      <c r="Q53" s="10" t="s">
        <v>36</v>
      </c>
      <c r="R53" s="8" t="s">
        <v>37</v>
      </c>
      <c r="S53" s="8">
        <v>539</v>
      </c>
      <c r="T53" s="8">
        <v>0</v>
      </c>
      <c r="U53" s="31">
        <v>0</v>
      </c>
      <c r="V53" s="31">
        <v>0</v>
      </c>
      <c r="W53" s="31">
        <v>3208</v>
      </c>
      <c r="X53" s="32">
        <f>ABS((IV!U53+W53)-(III!U53+III!W53))</f>
        <v>0</v>
      </c>
      <c r="Y53" s="32">
        <v>0</v>
      </c>
      <c r="Z53" s="32">
        <f>IF(X53-(III!U53+III!W53)/100*5&gt;0,X53-(III!U53+III!W53)/100*5,0)</f>
        <v>0</v>
      </c>
      <c r="AA53" s="32"/>
    </row>
    <row r="54" spans="1:27" ht="30" customHeight="1" x14ac:dyDescent="0.25">
      <c r="A54" s="8"/>
      <c r="B54" s="41" t="s">
        <v>135</v>
      </c>
      <c r="C54" s="8"/>
      <c r="D54" s="8"/>
      <c r="E54" s="48" t="s">
        <v>68</v>
      </c>
      <c r="F54" s="53" t="s">
        <v>54</v>
      </c>
      <c r="G54" s="8" t="s">
        <v>133</v>
      </c>
      <c r="H54" s="8" t="s">
        <v>56</v>
      </c>
      <c r="I54" s="8" t="s">
        <v>57</v>
      </c>
      <c r="J54" s="8">
        <v>2025</v>
      </c>
      <c r="K54" s="8" t="s">
        <v>35</v>
      </c>
      <c r="L54" s="10" t="s">
        <v>58</v>
      </c>
      <c r="M54" s="8" t="s">
        <v>59</v>
      </c>
      <c r="N54" s="8">
        <v>744</v>
      </c>
      <c r="O54" s="8" t="s">
        <v>60</v>
      </c>
      <c r="P54" s="8">
        <v>0</v>
      </c>
      <c r="Q54" s="10" t="s">
        <v>36</v>
      </c>
      <c r="R54" s="8" t="s">
        <v>37</v>
      </c>
      <c r="S54" s="8">
        <v>539</v>
      </c>
      <c r="T54" s="8">
        <v>0</v>
      </c>
      <c r="U54" s="31">
        <v>0</v>
      </c>
      <c r="V54" s="31">
        <v>0</v>
      </c>
      <c r="W54" s="31">
        <v>2442</v>
      </c>
      <c r="X54" s="32">
        <f>ABS((IV!U54+W54)-(III!U54+III!W54))</f>
        <v>0</v>
      </c>
      <c r="Y54" s="32">
        <v>0</v>
      </c>
      <c r="Z54" s="32">
        <f>IF(X54-(III!U54+III!W54)/100*5&gt;0,X54-(III!U54+III!W54)/100*5,0)</f>
        <v>0</v>
      </c>
      <c r="AA54" s="32"/>
    </row>
    <row r="55" spans="1:27" s="1" customFormat="1" ht="30" customHeight="1" x14ac:dyDescent="0.25">
      <c r="A55" s="12"/>
      <c r="B55" s="41" t="s">
        <v>109</v>
      </c>
      <c r="C55" s="12"/>
      <c r="D55" s="12"/>
      <c r="E55" s="48" t="s">
        <v>68</v>
      </c>
      <c r="F55" s="53" t="s">
        <v>54</v>
      </c>
      <c r="G55" s="12" t="s">
        <v>133</v>
      </c>
      <c r="H55" s="12" t="s">
        <v>56</v>
      </c>
      <c r="I55" s="12" t="s">
        <v>57</v>
      </c>
      <c r="J55" s="12">
        <v>2025</v>
      </c>
      <c r="K55" s="12" t="s">
        <v>35</v>
      </c>
      <c r="L55" s="10" t="s">
        <v>58</v>
      </c>
      <c r="M55" s="12" t="s">
        <v>59</v>
      </c>
      <c r="N55" s="12">
        <v>744</v>
      </c>
      <c r="O55" s="12" t="s">
        <v>60</v>
      </c>
      <c r="P55" s="12">
        <v>0</v>
      </c>
      <c r="Q55" s="10" t="s">
        <v>36</v>
      </c>
      <c r="R55" s="12" t="s">
        <v>37</v>
      </c>
      <c r="S55" s="12">
        <v>539</v>
      </c>
      <c r="T55" s="12">
        <v>0</v>
      </c>
      <c r="U55" s="31">
        <v>0</v>
      </c>
      <c r="V55" s="31">
        <v>0</v>
      </c>
      <c r="W55" s="31">
        <v>8738</v>
      </c>
      <c r="X55" s="32">
        <f>ABS((IV!U55+W55)-(III!U55+III!W55))</f>
        <v>0</v>
      </c>
      <c r="Y55" s="32">
        <v>0</v>
      </c>
      <c r="Z55" s="32">
        <f>IF(X55-(III!U55+III!W55)/100*5&gt;0,X55-(III!U55+III!W55)/100*5,0)</f>
        <v>0</v>
      </c>
      <c r="AA55" s="32"/>
    </row>
    <row r="56" spans="1:27" ht="30" customHeight="1" x14ac:dyDescent="0.25">
      <c r="A56" s="64" t="s">
        <v>126</v>
      </c>
      <c r="B56" s="69"/>
      <c r="C56" s="69"/>
      <c r="D56" s="69"/>
      <c r="E56" s="57" t="s">
        <v>68</v>
      </c>
      <c r="F56" s="54"/>
      <c r="G56" s="23"/>
      <c r="H56" s="23"/>
      <c r="I56" s="23"/>
      <c r="J56" s="23">
        <v>2025</v>
      </c>
      <c r="K56" s="23" t="s">
        <v>35</v>
      </c>
      <c r="L56" s="24" t="s">
        <v>58</v>
      </c>
      <c r="M56" s="23" t="s">
        <v>59</v>
      </c>
      <c r="N56" s="23">
        <v>744</v>
      </c>
      <c r="O56" s="23" t="s">
        <v>60</v>
      </c>
      <c r="P56" s="23"/>
      <c r="Q56" s="24" t="s">
        <v>36</v>
      </c>
      <c r="R56" s="23" t="s">
        <v>37</v>
      </c>
      <c r="S56" s="23">
        <v>539</v>
      </c>
      <c r="T56" s="23">
        <v>0</v>
      </c>
      <c r="U56" s="33">
        <f>SUM(U52:U55)</f>
        <v>0</v>
      </c>
      <c r="V56" s="33">
        <f t="shared" ref="V56" si="4">SUM(V52:V55)</f>
        <v>0</v>
      </c>
      <c r="W56" s="33">
        <f>SUM(W52:W55)</f>
        <v>33779</v>
      </c>
      <c r="X56" s="34">
        <f>ABS((IV!U56+W56)-(III!U56+III!W56))</f>
        <v>0</v>
      </c>
      <c r="Y56" s="34">
        <v>0</v>
      </c>
      <c r="Z56" s="34">
        <f>IF(X56-(III!U56+III!W56)/100*5&gt;0,X56-(III!U56+III!W56)/100*5,0)</f>
        <v>0</v>
      </c>
      <c r="AA56" s="34"/>
    </row>
    <row r="57" spans="1:27" ht="30" customHeight="1" x14ac:dyDescent="0.25">
      <c r="A57" s="8">
        <v>74302297</v>
      </c>
      <c r="B57" s="41" t="s">
        <v>127</v>
      </c>
      <c r="C57" s="8"/>
      <c r="D57" s="8"/>
      <c r="E57" s="48" t="s">
        <v>69</v>
      </c>
      <c r="F57" s="53" t="s">
        <v>54</v>
      </c>
      <c r="G57" s="8" t="s">
        <v>133</v>
      </c>
      <c r="H57" s="8" t="s">
        <v>62</v>
      </c>
      <c r="I57" s="8" t="s">
        <v>57</v>
      </c>
      <c r="J57" s="8">
        <v>2025</v>
      </c>
      <c r="K57" s="8" t="s">
        <v>35</v>
      </c>
      <c r="L57" s="10" t="s">
        <v>58</v>
      </c>
      <c r="M57" s="8" t="s">
        <v>59</v>
      </c>
      <c r="N57" s="8">
        <v>744</v>
      </c>
      <c r="O57" s="8" t="s">
        <v>60</v>
      </c>
      <c r="P57" s="8">
        <v>0</v>
      </c>
      <c r="Q57" s="10" t="s">
        <v>36</v>
      </c>
      <c r="R57" s="8" t="s">
        <v>37</v>
      </c>
      <c r="S57" s="8">
        <v>539</v>
      </c>
      <c r="T57" s="8">
        <v>0</v>
      </c>
      <c r="U57" s="31">
        <v>3384</v>
      </c>
      <c r="V57" s="31">
        <v>0</v>
      </c>
      <c r="W57" s="31">
        <v>0</v>
      </c>
      <c r="X57" s="32">
        <f>ABS((IV!U57+W57)-(III!U57+III!W57))</f>
        <v>0</v>
      </c>
      <c r="Y57" s="32">
        <v>0</v>
      </c>
      <c r="Z57" s="32">
        <f>IF(X57-(III!U57+III!W57)/100*5&gt;0,X57-(III!U57+III!W57)/100*5,0)</f>
        <v>0</v>
      </c>
      <c r="AA57" s="32"/>
    </row>
    <row r="58" spans="1:27" ht="30" customHeight="1" x14ac:dyDescent="0.25">
      <c r="A58" s="8">
        <v>74304547</v>
      </c>
      <c r="B58" s="41" t="s">
        <v>128</v>
      </c>
      <c r="C58" s="8"/>
      <c r="D58" s="8"/>
      <c r="E58" s="48" t="s">
        <v>69</v>
      </c>
      <c r="F58" s="53" t="s">
        <v>54</v>
      </c>
      <c r="G58" s="8" t="s">
        <v>133</v>
      </c>
      <c r="H58" s="8" t="s">
        <v>62</v>
      </c>
      <c r="I58" s="8" t="s">
        <v>57</v>
      </c>
      <c r="J58" s="8">
        <v>2025</v>
      </c>
      <c r="K58" s="8" t="s">
        <v>35</v>
      </c>
      <c r="L58" s="10" t="s">
        <v>58</v>
      </c>
      <c r="M58" s="8" t="s">
        <v>59</v>
      </c>
      <c r="N58" s="8">
        <v>744</v>
      </c>
      <c r="O58" s="8" t="s">
        <v>60</v>
      </c>
      <c r="P58" s="8">
        <v>0</v>
      </c>
      <c r="Q58" s="10" t="s">
        <v>36</v>
      </c>
      <c r="R58" s="8" t="s">
        <v>37</v>
      </c>
      <c r="S58" s="8">
        <v>539</v>
      </c>
      <c r="T58" s="8">
        <v>0</v>
      </c>
      <c r="U58" s="31">
        <v>110757</v>
      </c>
      <c r="V58" s="31">
        <v>0</v>
      </c>
      <c r="W58" s="31">
        <v>50070</v>
      </c>
      <c r="X58" s="32">
        <f>ABS((IV!U58+W58)-(III!U58+III!W58))</f>
        <v>0</v>
      </c>
      <c r="Y58" s="32">
        <v>0</v>
      </c>
      <c r="Z58" s="32">
        <f>IF(X58-(III!U58+III!W58)/100*5&gt;0,X58-(III!U58+III!W58)/100*5,0)</f>
        <v>0</v>
      </c>
      <c r="AA58" s="32"/>
    </row>
    <row r="59" spans="1:27" ht="30" customHeight="1" x14ac:dyDescent="0.25">
      <c r="A59" s="8"/>
      <c r="B59" s="41" t="s">
        <v>132</v>
      </c>
      <c r="C59" s="8"/>
      <c r="D59" s="8"/>
      <c r="E59" s="48" t="s">
        <v>69</v>
      </c>
      <c r="F59" s="53" t="s">
        <v>54</v>
      </c>
      <c r="G59" s="8" t="s">
        <v>133</v>
      </c>
      <c r="H59" s="8" t="s">
        <v>62</v>
      </c>
      <c r="I59" s="8" t="s">
        <v>57</v>
      </c>
      <c r="J59" s="8">
        <v>2025</v>
      </c>
      <c r="K59" s="8" t="s">
        <v>35</v>
      </c>
      <c r="L59" s="10" t="s">
        <v>58</v>
      </c>
      <c r="M59" s="8" t="s">
        <v>59</v>
      </c>
      <c r="N59" s="8">
        <v>744</v>
      </c>
      <c r="O59" s="8" t="s">
        <v>60</v>
      </c>
      <c r="P59" s="8">
        <v>0</v>
      </c>
      <c r="Q59" s="10" t="s">
        <v>36</v>
      </c>
      <c r="R59" s="8" t="s">
        <v>37</v>
      </c>
      <c r="S59" s="8">
        <v>539</v>
      </c>
      <c r="T59" s="8">
        <v>0</v>
      </c>
      <c r="U59" s="31">
        <v>0</v>
      </c>
      <c r="V59" s="31">
        <v>0</v>
      </c>
      <c r="W59" s="31">
        <v>1253</v>
      </c>
      <c r="X59" s="32">
        <f>ABS((IV!U59+W59)-(III!U59+III!W59))</f>
        <v>0</v>
      </c>
      <c r="Y59" s="32">
        <v>0</v>
      </c>
      <c r="Z59" s="32">
        <f>IF(X59-(III!U59+III!W59)/100*5&gt;0,X59-(III!U59+III!W59)/100*5,0)</f>
        <v>0</v>
      </c>
      <c r="AA59" s="32"/>
    </row>
    <row r="60" spans="1:27" ht="30" customHeight="1" x14ac:dyDescent="0.25">
      <c r="A60" s="64" t="s">
        <v>126</v>
      </c>
      <c r="B60" s="69"/>
      <c r="C60" s="69"/>
      <c r="D60" s="69"/>
      <c r="E60" s="57" t="s">
        <v>69</v>
      </c>
      <c r="F60" s="54"/>
      <c r="G60" s="23"/>
      <c r="H60" s="23"/>
      <c r="I60" s="23"/>
      <c r="J60" s="23">
        <v>2025</v>
      </c>
      <c r="K60" s="23" t="s">
        <v>35</v>
      </c>
      <c r="L60" s="24" t="s">
        <v>58</v>
      </c>
      <c r="M60" s="23" t="s">
        <v>59</v>
      </c>
      <c r="N60" s="23">
        <v>744</v>
      </c>
      <c r="O60" s="23" t="s">
        <v>60</v>
      </c>
      <c r="P60" s="23"/>
      <c r="Q60" s="24" t="s">
        <v>36</v>
      </c>
      <c r="R60" s="23" t="s">
        <v>37</v>
      </c>
      <c r="S60" s="23">
        <v>539</v>
      </c>
      <c r="T60" s="23">
        <v>0</v>
      </c>
      <c r="U60" s="33">
        <f>SUM(U57:U59)</f>
        <v>114141</v>
      </c>
      <c r="V60" s="33">
        <f t="shared" ref="V60:W60" si="5">SUM(V57:V59)</f>
        <v>0</v>
      </c>
      <c r="W60" s="33">
        <f t="shared" si="5"/>
        <v>51323</v>
      </c>
      <c r="X60" s="34">
        <f>ABS((IV!U60+W60)-(III!U60+III!W60))</f>
        <v>0</v>
      </c>
      <c r="Y60" s="34">
        <v>0</v>
      </c>
      <c r="Z60" s="34">
        <f>IF(X60-(III!U60+III!W60)/100*5&gt;0,X60-(III!U60+III!W60)/100*5,0)</f>
        <v>0</v>
      </c>
      <c r="AA60" s="34"/>
    </row>
    <row r="61" spans="1:27" ht="30" customHeight="1" x14ac:dyDescent="0.25">
      <c r="A61" s="8">
        <v>74304547</v>
      </c>
      <c r="B61" s="41" t="s">
        <v>128</v>
      </c>
      <c r="C61" s="8"/>
      <c r="D61" s="8"/>
      <c r="E61" s="48" t="s">
        <v>70</v>
      </c>
      <c r="F61" s="53" t="s">
        <v>54</v>
      </c>
      <c r="G61" s="8" t="s">
        <v>133</v>
      </c>
      <c r="H61" s="8" t="s">
        <v>63</v>
      </c>
      <c r="I61" s="8" t="s">
        <v>57</v>
      </c>
      <c r="J61" s="8">
        <v>2025</v>
      </c>
      <c r="K61" s="8" t="s">
        <v>35</v>
      </c>
      <c r="L61" s="10" t="s">
        <v>58</v>
      </c>
      <c r="M61" s="8" t="s">
        <v>59</v>
      </c>
      <c r="N61" s="8">
        <v>744</v>
      </c>
      <c r="O61" s="8" t="s">
        <v>60</v>
      </c>
      <c r="P61" s="8">
        <v>0</v>
      </c>
      <c r="Q61" s="10" t="s">
        <v>36</v>
      </c>
      <c r="R61" s="8" t="s">
        <v>37</v>
      </c>
      <c r="S61" s="8">
        <v>539</v>
      </c>
      <c r="T61" s="8">
        <v>0</v>
      </c>
      <c r="U61" s="31">
        <v>626</v>
      </c>
      <c r="V61" s="31">
        <v>0</v>
      </c>
      <c r="W61" s="31">
        <v>0</v>
      </c>
      <c r="X61" s="32">
        <f>ABS((IV!U61+W61)-(III!U61+III!W61))</f>
        <v>1</v>
      </c>
      <c r="Y61" s="32">
        <v>0</v>
      </c>
      <c r="Z61" s="32">
        <f>IF(X61-(III!U61+III!W61)/100*5&gt;0,X61-(III!U61+III!W61)/100*5,0)</f>
        <v>0</v>
      </c>
      <c r="AA61" s="32"/>
    </row>
    <row r="62" spans="1:27" ht="30" customHeight="1" x14ac:dyDescent="0.25">
      <c r="A62" s="64" t="s">
        <v>126</v>
      </c>
      <c r="B62" s="69"/>
      <c r="C62" s="69"/>
      <c r="D62" s="69"/>
      <c r="E62" s="57" t="s">
        <v>70</v>
      </c>
      <c r="F62" s="54"/>
      <c r="G62" s="23"/>
      <c r="H62" s="23"/>
      <c r="I62" s="23"/>
      <c r="J62" s="23">
        <v>2025</v>
      </c>
      <c r="K62" s="23" t="s">
        <v>35</v>
      </c>
      <c r="L62" s="24" t="s">
        <v>58</v>
      </c>
      <c r="M62" s="23" t="s">
        <v>59</v>
      </c>
      <c r="N62" s="23">
        <v>744</v>
      </c>
      <c r="O62" s="23" t="s">
        <v>60</v>
      </c>
      <c r="P62" s="23"/>
      <c r="Q62" s="24" t="s">
        <v>36</v>
      </c>
      <c r="R62" s="23" t="s">
        <v>37</v>
      </c>
      <c r="S62" s="23">
        <v>539</v>
      </c>
      <c r="T62" s="23">
        <v>0</v>
      </c>
      <c r="U62" s="33">
        <f>U61</f>
        <v>626</v>
      </c>
      <c r="V62" s="33">
        <v>0</v>
      </c>
      <c r="W62" s="33">
        <v>0</v>
      </c>
      <c r="X62" s="34">
        <f>ABS((IV!U62+W62)-(III!U62+III!W62))</f>
        <v>1</v>
      </c>
      <c r="Y62" s="34">
        <v>0</v>
      </c>
      <c r="Z62" s="34">
        <f>IF(X62-(III!U62+III!W62)/100*5&gt;0,X62-(III!U62+III!W62)/100*5,0)</f>
        <v>0</v>
      </c>
      <c r="AA62" s="34"/>
    </row>
    <row r="63" spans="1:27" ht="30" customHeight="1" x14ac:dyDescent="0.25">
      <c r="A63" s="8">
        <v>74302297</v>
      </c>
      <c r="B63" s="41" t="s">
        <v>127</v>
      </c>
      <c r="C63" s="8"/>
      <c r="D63" s="8"/>
      <c r="E63" s="48" t="s">
        <v>71</v>
      </c>
      <c r="F63" s="53" t="s">
        <v>54</v>
      </c>
      <c r="G63" s="8" t="s">
        <v>136</v>
      </c>
      <c r="H63" s="8" t="s">
        <v>56</v>
      </c>
      <c r="I63" s="8" t="s">
        <v>57</v>
      </c>
      <c r="J63" s="8">
        <v>2025</v>
      </c>
      <c r="K63" s="8" t="s">
        <v>35</v>
      </c>
      <c r="L63" s="10" t="s">
        <v>58</v>
      </c>
      <c r="M63" s="8" t="s">
        <v>59</v>
      </c>
      <c r="N63" s="8">
        <v>744</v>
      </c>
      <c r="O63" s="8" t="s">
        <v>60</v>
      </c>
      <c r="P63" s="8">
        <v>0</v>
      </c>
      <c r="Q63" s="10" t="s">
        <v>36</v>
      </c>
      <c r="R63" s="8" t="s">
        <v>37</v>
      </c>
      <c r="S63" s="8">
        <v>539</v>
      </c>
      <c r="T63" s="8">
        <v>0</v>
      </c>
      <c r="U63" s="31">
        <v>2708</v>
      </c>
      <c r="V63" s="31">
        <v>0</v>
      </c>
      <c r="W63" s="31">
        <v>0</v>
      </c>
      <c r="X63" s="32">
        <f>ABS((IV!U63+W63)-(III!U63+III!W63))</f>
        <v>0</v>
      </c>
      <c r="Y63" s="32">
        <v>0</v>
      </c>
      <c r="Z63" s="32">
        <f>IF(X63-(III!U63+III!W63)/100*5&gt;0,X63-(III!U63+III!W63)/100*5,0)</f>
        <v>0</v>
      </c>
      <c r="AA63" s="32"/>
    </row>
    <row r="64" spans="1:27" ht="30" customHeight="1" x14ac:dyDescent="0.25">
      <c r="A64" s="8"/>
      <c r="B64" s="41" t="s">
        <v>134</v>
      </c>
      <c r="C64" s="8"/>
      <c r="D64" s="8"/>
      <c r="E64" s="48" t="s">
        <v>71</v>
      </c>
      <c r="F64" s="53" t="s">
        <v>54</v>
      </c>
      <c r="G64" s="8" t="s">
        <v>136</v>
      </c>
      <c r="H64" s="8" t="s">
        <v>56</v>
      </c>
      <c r="I64" s="8" t="s">
        <v>57</v>
      </c>
      <c r="J64" s="8">
        <v>2025</v>
      </c>
      <c r="K64" s="8" t="s">
        <v>35</v>
      </c>
      <c r="L64" s="10" t="s">
        <v>58</v>
      </c>
      <c r="M64" s="8" t="s">
        <v>59</v>
      </c>
      <c r="N64" s="8">
        <v>744</v>
      </c>
      <c r="O64" s="8" t="s">
        <v>60</v>
      </c>
      <c r="P64" s="8">
        <v>0</v>
      </c>
      <c r="Q64" s="10" t="s">
        <v>36</v>
      </c>
      <c r="R64" s="8" t="s">
        <v>37</v>
      </c>
      <c r="S64" s="8">
        <v>539</v>
      </c>
      <c r="T64" s="8">
        <v>0</v>
      </c>
      <c r="U64" s="31">
        <v>0</v>
      </c>
      <c r="V64" s="31">
        <v>0</v>
      </c>
      <c r="W64" s="31">
        <v>4238</v>
      </c>
      <c r="X64" s="32">
        <f>ABS((IV!U64+W64)-(III!U64+III!W64))</f>
        <v>0</v>
      </c>
      <c r="Y64" s="32">
        <v>0</v>
      </c>
      <c r="Z64" s="32">
        <f>IF(X64-(III!U64+III!W64)/100*5&gt;0,X64-(III!U64+III!W64)/100*5,0)</f>
        <v>0</v>
      </c>
      <c r="AA64" s="32"/>
    </row>
    <row r="65" spans="1:27" s="1" customFormat="1" ht="30" customHeight="1" x14ac:dyDescent="0.25">
      <c r="A65" s="12"/>
      <c r="B65" s="41" t="s">
        <v>109</v>
      </c>
      <c r="C65" s="12"/>
      <c r="D65" s="12"/>
      <c r="E65" s="48" t="s">
        <v>71</v>
      </c>
      <c r="F65" s="53" t="s">
        <v>54</v>
      </c>
      <c r="G65" s="12" t="s">
        <v>136</v>
      </c>
      <c r="H65" s="12" t="s">
        <v>56</v>
      </c>
      <c r="I65" s="12" t="s">
        <v>57</v>
      </c>
      <c r="J65" s="12">
        <v>2025</v>
      </c>
      <c r="K65" s="12" t="s">
        <v>35</v>
      </c>
      <c r="L65" s="10" t="s">
        <v>58</v>
      </c>
      <c r="M65" s="12" t="s">
        <v>59</v>
      </c>
      <c r="N65" s="12">
        <v>744</v>
      </c>
      <c r="O65" s="12" t="s">
        <v>60</v>
      </c>
      <c r="P65" s="12">
        <v>0</v>
      </c>
      <c r="Q65" s="10" t="s">
        <v>36</v>
      </c>
      <c r="R65" s="12" t="s">
        <v>37</v>
      </c>
      <c r="S65" s="12">
        <v>539</v>
      </c>
      <c r="T65" s="12">
        <v>0</v>
      </c>
      <c r="U65" s="31">
        <v>0</v>
      </c>
      <c r="V65" s="31">
        <v>0</v>
      </c>
      <c r="W65" s="31">
        <v>5968</v>
      </c>
      <c r="X65" s="32">
        <f>ABS((IV!U65+W65)-(III!U65+III!W65))</f>
        <v>0</v>
      </c>
      <c r="Y65" s="32">
        <v>0</v>
      </c>
      <c r="Z65" s="32">
        <f>IF(X65-(III!U65+III!W65)/100*5&gt;0,X65-(III!U65+III!W65)/100*5,0)</f>
        <v>0</v>
      </c>
      <c r="AA65" s="32"/>
    </row>
    <row r="66" spans="1:27" ht="30" customHeight="1" x14ac:dyDescent="0.25">
      <c r="A66" s="64" t="s">
        <v>126</v>
      </c>
      <c r="B66" s="69"/>
      <c r="C66" s="69"/>
      <c r="D66" s="69"/>
      <c r="E66" s="57" t="s">
        <v>71</v>
      </c>
      <c r="F66" s="54"/>
      <c r="G66" s="23"/>
      <c r="H66" s="23"/>
      <c r="I66" s="23"/>
      <c r="J66" s="23">
        <v>2025</v>
      </c>
      <c r="K66" s="23" t="s">
        <v>35</v>
      </c>
      <c r="L66" s="24" t="s">
        <v>58</v>
      </c>
      <c r="M66" s="23" t="s">
        <v>59</v>
      </c>
      <c r="N66" s="23">
        <v>744</v>
      </c>
      <c r="O66" s="23" t="s">
        <v>60</v>
      </c>
      <c r="P66" s="23"/>
      <c r="Q66" s="24" t="s">
        <v>36</v>
      </c>
      <c r="R66" s="23" t="s">
        <v>37</v>
      </c>
      <c r="S66" s="23">
        <v>539</v>
      </c>
      <c r="T66" s="23">
        <v>0</v>
      </c>
      <c r="U66" s="33">
        <f>SUM(U63:U65)</f>
        <v>2708</v>
      </c>
      <c r="V66" s="33">
        <f t="shared" ref="V66:W66" si="6">SUM(V63:V65)</f>
        <v>0</v>
      </c>
      <c r="W66" s="33">
        <f t="shared" si="6"/>
        <v>10206</v>
      </c>
      <c r="X66" s="34">
        <f>ABS((IV!U66+W66)-(III!U66+III!W66))</f>
        <v>0</v>
      </c>
      <c r="Y66" s="34">
        <v>0</v>
      </c>
      <c r="Z66" s="34">
        <f>IF(X66-(III!U66+III!W66)/100*5&gt;0,X66-(III!U66+III!W66)/100*5,0)</f>
        <v>0</v>
      </c>
      <c r="AA66" s="34"/>
    </row>
    <row r="67" spans="1:27" ht="30" customHeight="1" x14ac:dyDescent="0.25">
      <c r="A67" s="8">
        <v>74302297</v>
      </c>
      <c r="B67" s="41" t="s">
        <v>127</v>
      </c>
      <c r="C67" s="8"/>
      <c r="D67" s="8"/>
      <c r="E67" s="48" t="s">
        <v>72</v>
      </c>
      <c r="F67" s="53" t="s">
        <v>54</v>
      </c>
      <c r="G67" s="8" t="s">
        <v>136</v>
      </c>
      <c r="H67" s="8" t="s">
        <v>62</v>
      </c>
      <c r="I67" s="8" t="s">
        <v>57</v>
      </c>
      <c r="J67" s="8">
        <v>2025</v>
      </c>
      <c r="K67" s="8" t="s">
        <v>35</v>
      </c>
      <c r="L67" s="10" t="s">
        <v>58</v>
      </c>
      <c r="M67" s="8" t="s">
        <v>59</v>
      </c>
      <c r="N67" s="8">
        <v>744</v>
      </c>
      <c r="O67" s="8" t="s">
        <v>60</v>
      </c>
      <c r="P67" s="8">
        <v>0</v>
      </c>
      <c r="Q67" s="10" t="s">
        <v>36</v>
      </c>
      <c r="R67" s="8" t="s">
        <v>37</v>
      </c>
      <c r="S67" s="8">
        <v>539</v>
      </c>
      <c r="T67" s="8">
        <v>0</v>
      </c>
      <c r="U67" s="31">
        <v>107063</v>
      </c>
      <c r="V67" s="31">
        <v>0</v>
      </c>
      <c r="W67" s="31">
        <v>36516</v>
      </c>
      <c r="X67" s="32">
        <f>ABS((IV!U67+W67)-(III!U67+III!W67))</f>
        <v>0</v>
      </c>
      <c r="Y67" s="32">
        <v>0</v>
      </c>
      <c r="Z67" s="32">
        <f>IF(X67-(III!U67+III!W67)/100*5&gt;0,X67-(III!U67+III!W67)/100*5,0)</f>
        <v>0</v>
      </c>
      <c r="AA67" s="32"/>
    </row>
    <row r="68" spans="1:27" ht="30" customHeight="1" x14ac:dyDescent="0.25">
      <c r="A68" s="8">
        <v>74304547</v>
      </c>
      <c r="B68" s="41" t="s">
        <v>128</v>
      </c>
      <c r="C68" s="8"/>
      <c r="D68" s="8"/>
      <c r="E68" s="48" t="s">
        <v>72</v>
      </c>
      <c r="F68" s="53" t="s">
        <v>54</v>
      </c>
      <c r="G68" s="8" t="s">
        <v>136</v>
      </c>
      <c r="H68" s="8" t="s">
        <v>62</v>
      </c>
      <c r="I68" s="8" t="s">
        <v>57</v>
      </c>
      <c r="J68" s="8">
        <v>2025</v>
      </c>
      <c r="K68" s="8" t="s">
        <v>35</v>
      </c>
      <c r="L68" s="10" t="s">
        <v>58</v>
      </c>
      <c r="M68" s="8" t="s">
        <v>59</v>
      </c>
      <c r="N68" s="8">
        <v>744</v>
      </c>
      <c r="O68" s="8" t="s">
        <v>60</v>
      </c>
      <c r="P68" s="8">
        <v>0</v>
      </c>
      <c r="Q68" s="10" t="s">
        <v>36</v>
      </c>
      <c r="R68" s="8" t="s">
        <v>37</v>
      </c>
      <c r="S68" s="8">
        <v>539</v>
      </c>
      <c r="T68" s="8">
        <v>0</v>
      </c>
      <c r="U68" s="31">
        <v>154927</v>
      </c>
      <c r="V68" s="31">
        <v>0</v>
      </c>
      <c r="W68" s="31">
        <v>51163</v>
      </c>
      <c r="X68" s="32">
        <f>ABS((IV!U68+W68)-(III!U68+III!W68))</f>
        <v>0</v>
      </c>
      <c r="Y68" s="32">
        <v>0</v>
      </c>
      <c r="Z68" s="32">
        <f>IF(X68-(III!U68+III!W68)/100*5&gt;0,X68-(III!U68+III!W68)/100*5,0)</f>
        <v>0</v>
      </c>
      <c r="AA68" s="32"/>
    </row>
    <row r="69" spans="1:27" ht="30" customHeight="1" x14ac:dyDescent="0.25">
      <c r="A69" s="8" t="s">
        <v>124</v>
      </c>
      <c r="B69" s="41" t="s">
        <v>125</v>
      </c>
      <c r="C69" s="8"/>
      <c r="D69" s="8"/>
      <c r="E69" s="48" t="s">
        <v>72</v>
      </c>
      <c r="F69" s="53" t="s">
        <v>54</v>
      </c>
      <c r="G69" s="8" t="s">
        <v>136</v>
      </c>
      <c r="H69" s="8" t="s">
        <v>62</v>
      </c>
      <c r="I69" s="8" t="s">
        <v>57</v>
      </c>
      <c r="J69" s="8">
        <v>2025</v>
      </c>
      <c r="K69" s="8" t="s">
        <v>35</v>
      </c>
      <c r="L69" s="10" t="s">
        <v>58</v>
      </c>
      <c r="M69" s="8" t="s">
        <v>59</v>
      </c>
      <c r="N69" s="8">
        <v>744</v>
      </c>
      <c r="O69" s="8" t="s">
        <v>60</v>
      </c>
      <c r="P69" s="8">
        <v>0</v>
      </c>
      <c r="Q69" s="10" t="s">
        <v>36</v>
      </c>
      <c r="R69" s="8" t="s">
        <v>37</v>
      </c>
      <c r="S69" s="8">
        <v>539</v>
      </c>
      <c r="T69" s="8">
        <v>0</v>
      </c>
      <c r="U69" s="31">
        <v>0</v>
      </c>
      <c r="V69" s="31">
        <v>0</v>
      </c>
      <c r="W69" s="31">
        <v>224</v>
      </c>
      <c r="X69" s="32">
        <f>ABS((IV!U69+W69)-(III!U69+III!W69))</f>
        <v>0</v>
      </c>
      <c r="Y69" s="32">
        <v>0</v>
      </c>
      <c r="Z69" s="32">
        <f>IF(X69-(III!U69+III!W69)/100*5&gt;0,X69-(III!U69+III!W69)/100*5,0)</f>
        <v>0</v>
      </c>
      <c r="AA69" s="32"/>
    </row>
    <row r="70" spans="1:27" ht="30" customHeight="1" x14ac:dyDescent="0.25">
      <c r="A70" s="64" t="s">
        <v>126</v>
      </c>
      <c r="B70" s="69"/>
      <c r="C70" s="69"/>
      <c r="D70" s="69"/>
      <c r="E70" s="57" t="s">
        <v>72</v>
      </c>
      <c r="F70" s="54"/>
      <c r="G70" s="23"/>
      <c r="H70" s="23"/>
      <c r="I70" s="23"/>
      <c r="J70" s="23">
        <v>2025</v>
      </c>
      <c r="K70" s="23" t="s">
        <v>35</v>
      </c>
      <c r="L70" s="24" t="s">
        <v>58</v>
      </c>
      <c r="M70" s="23" t="s">
        <v>59</v>
      </c>
      <c r="N70" s="23">
        <v>744</v>
      </c>
      <c r="O70" s="23" t="s">
        <v>60</v>
      </c>
      <c r="P70" s="23"/>
      <c r="Q70" s="24" t="s">
        <v>36</v>
      </c>
      <c r="R70" s="23" t="s">
        <v>37</v>
      </c>
      <c r="S70" s="23">
        <v>539</v>
      </c>
      <c r="T70" s="23">
        <v>0</v>
      </c>
      <c r="U70" s="33">
        <f>SUM(U67:U69)</f>
        <v>261990</v>
      </c>
      <c r="V70" s="33">
        <f t="shared" ref="V70:W70" si="7">SUM(V67:V69)</f>
        <v>0</v>
      </c>
      <c r="W70" s="33">
        <f t="shared" si="7"/>
        <v>87903</v>
      </c>
      <c r="X70" s="34">
        <f>ABS((IV!U70+W70)-(III!U70+III!W70))</f>
        <v>0</v>
      </c>
      <c r="Y70" s="34">
        <v>0</v>
      </c>
      <c r="Z70" s="34">
        <f>IF(X70-(III!U70+III!W70)/100*5&gt;0,X70-(III!U70+III!W70)/100*5,0)</f>
        <v>0</v>
      </c>
      <c r="AA70" s="34"/>
    </row>
    <row r="71" spans="1:27" ht="30" customHeight="1" x14ac:dyDescent="0.25">
      <c r="A71" s="8"/>
      <c r="B71" s="41" t="s">
        <v>130</v>
      </c>
      <c r="C71" s="8"/>
      <c r="D71" s="8"/>
      <c r="E71" s="48" t="s">
        <v>86</v>
      </c>
      <c r="F71" s="53" t="s">
        <v>54</v>
      </c>
      <c r="G71" s="8" t="s">
        <v>136</v>
      </c>
      <c r="H71" s="8" t="s">
        <v>85</v>
      </c>
      <c r="I71" s="8" t="s">
        <v>57</v>
      </c>
      <c r="J71" s="8">
        <v>2025</v>
      </c>
      <c r="K71" s="8" t="s">
        <v>35</v>
      </c>
      <c r="L71" s="10" t="s">
        <v>58</v>
      </c>
      <c r="M71" s="8" t="s">
        <v>59</v>
      </c>
      <c r="N71" s="8">
        <v>744</v>
      </c>
      <c r="O71" s="8" t="s">
        <v>60</v>
      </c>
      <c r="P71" s="8">
        <v>0</v>
      </c>
      <c r="Q71" s="10" t="s">
        <v>36</v>
      </c>
      <c r="R71" s="8" t="s">
        <v>37</v>
      </c>
      <c r="S71" s="8">
        <v>539</v>
      </c>
      <c r="T71" s="8">
        <v>0</v>
      </c>
      <c r="U71" s="31">
        <v>0</v>
      </c>
      <c r="V71" s="31">
        <v>0</v>
      </c>
      <c r="W71" s="31">
        <v>1437</v>
      </c>
      <c r="X71" s="32">
        <f>ABS((IV!U71+W71)-(III!U71+III!W71))</f>
        <v>0</v>
      </c>
      <c r="Y71" s="32">
        <v>0</v>
      </c>
      <c r="Z71" s="32">
        <f>IF(X71-(III!U71+III!W71)/100*5&gt;0,X71-(III!U71+III!W71)/100*5,0)</f>
        <v>0</v>
      </c>
      <c r="AA71" s="32"/>
    </row>
    <row r="72" spans="1:27" ht="30" customHeight="1" x14ac:dyDescent="0.25">
      <c r="A72" s="64" t="s">
        <v>126</v>
      </c>
      <c r="B72" s="69"/>
      <c r="C72" s="69"/>
      <c r="D72" s="69"/>
      <c r="E72" s="57" t="s">
        <v>86</v>
      </c>
      <c r="F72" s="54"/>
      <c r="G72" s="23"/>
      <c r="H72" s="23"/>
      <c r="I72" s="23"/>
      <c r="J72" s="23">
        <v>2025</v>
      </c>
      <c r="K72" s="23" t="s">
        <v>35</v>
      </c>
      <c r="L72" s="24" t="s">
        <v>58</v>
      </c>
      <c r="M72" s="23" t="s">
        <v>59</v>
      </c>
      <c r="N72" s="23">
        <v>744</v>
      </c>
      <c r="O72" s="23" t="s">
        <v>60</v>
      </c>
      <c r="P72" s="23"/>
      <c r="Q72" s="24" t="s">
        <v>36</v>
      </c>
      <c r="R72" s="23" t="s">
        <v>37</v>
      </c>
      <c r="S72" s="23">
        <v>539</v>
      </c>
      <c r="T72" s="23">
        <v>0</v>
      </c>
      <c r="U72" s="33">
        <v>0</v>
      </c>
      <c r="V72" s="33">
        <v>0</v>
      </c>
      <c r="W72" s="33">
        <v>1437</v>
      </c>
      <c r="X72" s="34">
        <f>ABS((IV!U72+W72)-(III!U72+III!W72))</f>
        <v>0</v>
      </c>
      <c r="Y72" s="34">
        <v>0</v>
      </c>
      <c r="Z72" s="34">
        <f>IF(X72-(III!U72+III!W72)/100*5&gt;0,X72-(III!U72+III!W72)/100*5,0)</f>
        <v>0</v>
      </c>
      <c r="AA72" s="34"/>
    </row>
    <row r="73" spans="1:27" ht="30" customHeight="1" x14ac:dyDescent="0.25">
      <c r="A73" s="8">
        <v>74302297</v>
      </c>
      <c r="B73" s="41" t="s">
        <v>127</v>
      </c>
      <c r="C73" s="8"/>
      <c r="D73" s="8"/>
      <c r="E73" s="48" t="s">
        <v>73</v>
      </c>
      <c r="F73" s="53" t="s">
        <v>54</v>
      </c>
      <c r="G73" s="8" t="s">
        <v>136</v>
      </c>
      <c r="H73" s="8" t="s">
        <v>65</v>
      </c>
      <c r="I73" s="8" t="s">
        <v>57</v>
      </c>
      <c r="J73" s="8">
        <v>2025</v>
      </c>
      <c r="K73" s="8" t="s">
        <v>35</v>
      </c>
      <c r="L73" s="10" t="s">
        <v>58</v>
      </c>
      <c r="M73" s="8" t="s">
        <v>59</v>
      </c>
      <c r="N73" s="8">
        <v>744</v>
      </c>
      <c r="O73" s="8" t="s">
        <v>60</v>
      </c>
      <c r="P73" s="8">
        <v>0</v>
      </c>
      <c r="Q73" s="10" t="s">
        <v>36</v>
      </c>
      <c r="R73" s="8" t="s">
        <v>37</v>
      </c>
      <c r="S73" s="8">
        <v>539</v>
      </c>
      <c r="T73" s="8">
        <v>0</v>
      </c>
      <c r="U73" s="31">
        <v>5265</v>
      </c>
      <c r="V73" s="31">
        <v>0</v>
      </c>
      <c r="W73" s="31">
        <v>624</v>
      </c>
      <c r="X73" s="32">
        <f>ABS((IV!U73+W73)-(III!U73+III!W73))</f>
        <v>0</v>
      </c>
      <c r="Y73" s="32">
        <v>0</v>
      </c>
      <c r="Z73" s="32">
        <f>IF(X73-(III!U73+III!W73)/100*5&gt;0,X73-(III!U73+III!W73)/100*5,0)</f>
        <v>0</v>
      </c>
      <c r="AA73" s="32"/>
    </row>
    <row r="74" spans="1:27" ht="30" customHeight="1" x14ac:dyDescent="0.25">
      <c r="A74" s="64" t="s">
        <v>126</v>
      </c>
      <c r="B74" s="69"/>
      <c r="C74" s="69"/>
      <c r="D74" s="69"/>
      <c r="E74" s="57" t="s">
        <v>73</v>
      </c>
      <c r="F74" s="54"/>
      <c r="G74" s="23"/>
      <c r="H74" s="23"/>
      <c r="I74" s="23"/>
      <c r="J74" s="23">
        <v>2025</v>
      </c>
      <c r="K74" s="23" t="s">
        <v>35</v>
      </c>
      <c r="L74" s="24" t="s">
        <v>58</v>
      </c>
      <c r="M74" s="23" t="s">
        <v>59</v>
      </c>
      <c r="N74" s="23">
        <v>744</v>
      </c>
      <c r="O74" s="23" t="s">
        <v>60</v>
      </c>
      <c r="P74" s="23"/>
      <c r="Q74" s="24" t="s">
        <v>36</v>
      </c>
      <c r="R74" s="23" t="s">
        <v>37</v>
      </c>
      <c r="S74" s="23">
        <v>539</v>
      </c>
      <c r="T74" s="23">
        <v>0</v>
      </c>
      <c r="U74" s="33">
        <f>U73</f>
        <v>5265</v>
      </c>
      <c r="V74" s="33">
        <v>0</v>
      </c>
      <c r="W74" s="33">
        <v>624</v>
      </c>
      <c r="X74" s="34">
        <f>ABS((IV!U74+W74)-(III!U74+III!W74))</f>
        <v>0</v>
      </c>
      <c r="Y74" s="34">
        <v>0</v>
      </c>
      <c r="Z74" s="34">
        <f>IF(X74-(III!U74+III!W74)/100*5&gt;0,X74-(III!U74+III!W74)/100*5,0)</f>
        <v>0</v>
      </c>
      <c r="AA74" s="34"/>
    </row>
    <row r="75" spans="1:27" ht="30" customHeight="1" x14ac:dyDescent="0.25">
      <c r="A75" s="8">
        <v>74304547</v>
      </c>
      <c r="B75" s="41" t="s">
        <v>128</v>
      </c>
      <c r="C75" s="8"/>
      <c r="D75" s="8"/>
      <c r="E75" s="48" t="s">
        <v>74</v>
      </c>
      <c r="F75" s="53" t="s">
        <v>54</v>
      </c>
      <c r="G75" s="8" t="s">
        <v>110</v>
      </c>
      <c r="H75" s="8" t="s">
        <v>56</v>
      </c>
      <c r="I75" s="8" t="s">
        <v>75</v>
      </c>
      <c r="J75" s="8">
        <v>2025</v>
      </c>
      <c r="K75" s="8" t="s">
        <v>35</v>
      </c>
      <c r="L75" s="10" t="s">
        <v>58</v>
      </c>
      <c r="M75" s="8" t="s">
        <v>59</v>
      </c>
      <c r="N75" s="8">
        <v>744</v>
      </c>
      <c r="O75" s="8" t="s">
        <v>60</v>
      </c>
      <c r="P75" s="8">
        <v>0</v>
      </c>
      <c r="Q75" s="10" t="s">
        <v>36</v>
      </c>
      <c r="R75" s="8" t="s">
        <v>37</v>
      </c>
      <c r="S75" s="8">
        <v>539</v>
      </c>
      <c r="T75" s="8">
        <v>0</v>
      </c>
      <c r="U75" s="31">
        <v>338</v>
      </c>
      <c r="V75" s="31">
        <v>0</v>
      </c>
      <c r="W75" s="31">
        <v>0</v>
      </c>
      <c r="X75" s="32">
        <f>ABS((IV!U75+W75)-(III!U75+III!W75))</f>
        <v>0</v>
      </c>
      <c r="Y75" s="32">
        <v>0</v>
      </c>
      <c r="Z75" s="32">
        <f>IF(X75-(III!U75+III!W75)/100*5&gt;0,X75-(III!U75+III!W75)/100*5,0)</f>
        <v>0</v>
      </c>
      <c r="AA75" s="32"/>
    </row>
    <row r="76" spans="1:27" ht="30" customHeight="1" x14ac:dyDescent="0.25">
      <c r="A76" s="64" t="s">
        <v>126</v>
      </c>
      <c r="B76" s="69"/>
      <c r="C76" s="69"/>
      <c r="D76" s="69"/>
      <c r="E76" s="57" t="s">
        <v>74</v>
      </c>
      <c r="F76" s="54"/>
      <c r="G76" s="23"/>
      <c r="H76" s="23"/>
      <c r="I76" s="23"/>
      <c r="J76" s="23">
        <v>2025</v>
      </c>
      <c r="K76" s="23" t="s">
        <v>35</v>
      </c>
      <c r="L76" s="24" t="s">
        <v>58</v>
      </c>
      <c r="M76" s="23" t="s">
        <v>59</v>
      </c>
      <c r="N76" s="23">
        <v>744</v>
      </c>
      <c r="O76" s="23" t="s">
        <v>60</v>
      </c>
      <c r="P76" s="23"/>
      <c r="Q76" s="24" t="s">
        <v>36</v>
      </c>
      <c r="R76" s="23" t="s">
        <v>37</v>
      </c>
      <c r="S76" s="23">
        <v>539</v>
      </c>
      <c r="T76" s="23">
        <v>0</v>
      </c>
      <c r="U76" s="33">
        <f>U75</f>
        <v>338</v>
      </c>
      <c r="V76" s="33">
        <v>0</v>
      </c>
      <c r="W76" s="33">
        <v>0</v>
      </c>
      <c r="X76" s="34">
        <f>ABS((IV!U76+W76)-(III!U76+III!W76))</f>
        <v>0</v>
      </c>
      <c r="Y76" s="34">
        <v>0</v>
      </c>
      <c r="Z76" s="34">
        <f>IF(X76-(III!U76+III!W76)/100*5&gt;0,X76-(III!U76+III!W76)/100*5,0)</f>
        <v>0</v>
      </c>
      <c r="AA76" s="34"/>
    </row>
    <row r="77" spans="1:27" ht="30" customHeight="1" x14ac:dyDescent="0.25">
      <c r="A77" s="8"/>
      <c r="B77" s="41" t="s">
        <v>137</v>
      </c>
      <c r="C77" s="8"/>
      <c r="D77" s="8"/>
      <c r="E77" s="48" t="s">
        <v>76</v>
      </c>
      <c r="F77" s="53" t="s">
        <v>54</v>
      </c>
      <c r="G77" s="8" t="s">
        <v>133</v>
      </c>
      <c r="H77" s="8" t="s">
        <v>56</v>
      </c>
      <c r="I77" s="8" t="s">
        <v>75</v>
      </c>
      <c r="J77" s="8">
        <v>2025</v>
      </c>
      <c r="K77" s="8" t="s">
        <v>35</v>
      </c>
      <c r="L77" s="10" t="s">
        <v>58</v>
      </c>
      <c r="M77" s="8" t="s">
        <v>59</v>
      </c>
      <c r="N77" s="8">
        <v>744</v>
      </c>
      <c r="O77" s="8" t="s">
        <v>60</v>
      </c>
      <c r="P77" s="8">
        <v>0</v>
      </c>
      <c r="Q77" s="10" t="s">
        <v>36</v>
      </c>
      <c r="R77" s="8" t="s">
        <v>37</v>
      </c>
      <c r="S77" s="8">
        <v>539</v>
      </c>
      <c r="T77" s="8">
        <v>0</v>
      </c>
      <c r="U77" s="31">
        <v>0</v>
      </c>
      <c r="V77" s="31">
        <v>0</v>
      </c>
      <c r="W77" s="31">
        <v>5252</v>
      </c>
      <c r="X77" s="32">
        <f>ABS((IV!U77+W77)-(III!U77+III!W77))</f>
        <v>0</v>
      </c>
      <c r="Y77" s="32">
        <v>0</v>
      </c>
      <c r="Z77" s="32">
        <f>IF(X77-(III!U77+III!W77)/100*5&gt;0,X77-(III!U77+III!W77)/100*5,0)</f>
        <v>0</v>
      </c>
      <c r="AA77" s="32"/>
    </row>
    <row r="78" spans="1:27" ht="30" customHeight="1" x14ac:dyDescent="0.25">
      <c r="A78" s="64" t="s">
        <v>126</v>
      </c>
      <c r="B78" s="69"/>
      <c r="C78" s="69"/>
      <c r="D78" s="69"/>
      <c r="E78" s="57" t="s">
        <v>76</v>
      </c>
      <c r="F78" s="54"/>
      <c r="G78" s="23"/>
      <c r="H78" s="23"/>
      <c r="I78" s="23"/>
      <c r="J78" s="23">
        <v>2025</v>
      </c>
      <c r="K78" s="23" t="s">
        <v>35</v>
      </c>
      <c r="L78" s="24" t="s">
        <v>58</v>
      </c>
      <c r="M78" s="23" t="s">
        <v>59</v>
      </c>
      <c r="N78" s="23">
        <v>744</v>
      </c>
      <c r="O78" s="23" t="s">
        <v>60</v>
      </c>
      <c r="P78" s="23"/>
      <c r="Q78" s="24" t="s">
        <v>36</v>
      </c>
      <c r="R78" s="23" t="s">
        <v>37</v>
      </c>
      <c r="S78" s="23">
        <v>539</v>
      </c>
      <c r="T78" s="23">
        <v>0</v>
      </c>
      <c r="U78" s="33">
        <v>0</v>
      </c>
      <c r="V78" s="33">
        <v>0</v>
      </c>
      <c r="W78" s="33">
        <v>5252</v>
      </c>
      <c r="X78" s="34">
        <f>ABS((IV!U78+W78)-(III!U78+III!W78))</f>
        <v>0</v>
      </c>
      <c r="Y78" s="34">
        <v>0</v>
      </c>
      <c r="Z78" s="34">
        <f>IF(X78-(III!U78+III!W78)/100*5&gt;0,X78-(III!U78+III!W78)/100*5,0)</f>
        <v>0</v>
      </c>
      <c r="AA78" s="34"/>
    </row>
    <row r="79" spans="1:27" ht="30" customHeight="1" x14ac:dyDescent="0.25">
      <c r="A79" s="8">
        <v>74302297</v>
      </c>
      <c r="B79" s="41" t="s">
        <v>127</v>
      </c>
      <c r="C79" s="8"/>
      <c r="D79" s="8"/>
      <c r="E79" s="48" t="s">
        <v>77</v>
      </c>
      <c r="F79" s="53" t="s">
        <v>54</v>
      </c>
      <c r="G79" s="8" t="s">
        <v>136</v>
      </c>
      <c r="H79" s="8" t="s">
        <v>62</v>
      </c>
      <c r="I79" s="8" t="s">
        <v>75</v>
      </c>
      <c r="J79" s="8">
        <v>2025</v>
      </c>
      <c r="K79" s="8" t="s">
        <v>35</v>
      </c>
      <c r="L79" s="10" t="s">
        <v>58</v>
      </c>
      <c r="M79" s="8" t="s">
        <v>59</v>
      </c>
      <c r="N79" s="8">
        <v>744</v>
      </c>
      <c r="O79" s="8" t="s">
        <v>60</v>
      </c>
      <c r="P79" s="8">
        <v>0</v>
      </c>
      <c r="Q79" s="10" t="s">
        <v>36</v>
      </c>
      <c r="R79" s="8" t="s">
        <v>37</v>
      </c>
      <c r="S79" s="8">
        <v>539</v>
      </c>
      <c r="T79" s="8">
        <v>0</v>
      </c>
      <c r="U79" s="31">
        <v>331</v>
      </c>
      <c r="V79" s="31">
        <v>0</v>
      </c>
      <c r="W79" s="31">
        <v>0</v>
      </c>
      <c r="X79" s="32">
        <f>ABS((IV!U79+W79)-(III!U79+III!W79))</f>
        <v>0</v>
      </c>
      <c r="Y79" s="32">
        <v>0</v>
      </c>
      <c r="Z79" s="32">
        <f>IF(X79-(III!U79+III!W79)/100*5&gt;0,X79-(III!U79+III!W79)/100*5,0)</f>
        <v>0</v>
      </c>
      <c r="AA79" s="32"/>
    </row>
    <row r="80" spans="1:27" ht="30" customHeight="1" x14ac:dyDescent="0.25">
      <c r="A80" s="8">
        <v>74304547</v>
      </c>
      <c r="B80" s="41" t="s">
        <v>128</v>
      </c>
      <c r="C80" s="8"/>
      <c r="D80" s="8"/>
      <c r="E80" s="48" t="s">
        <v>77</v>
      </c>
      <c r="F80" s="53" t="s">
        <v>54</v>
      </c>
      <c r="G80" s="8" t="s">
        <v>136</v>
      </c>
      <c r="H80" s="8" t="s">
        <v>62</v>
      </c>
      <c r="I80" s="8" t="s">
        <v>75</v>
      </c>
      <c r="J80" s="8">
        <v>2025</v>
      </c>
      <c r="K80" s="8" t="s">
        <v>35</v>
      </c>
      <c r="L80" s="10" t="s">
        <v>58</v>
      </c>
      <c r="M80" s="8" t="s">
        <v>59</v>
      </c>
      <c r="N80" s="8">
        <v>744</v>
      </c>
      <c r="O80" s="8" t="s">
        <v>60</v>
      </c>
      <c r="P80" s="8">
        <v>0</v>
      </c>
      <c r="Q80" s="10" t="s">
        <v>36</v>
      </c>
      <c r="R80" s="8" t="s">
        <v>37</v>
      </c>
      <c r="S80" s="8">
        <v>539</v>
      </c>
      <c r="T80" s="8">
        <v>0</v>
      </c>
      <c r="U80" s="31">
        <v>160</v>
      </c>
      <c r="V80" s="31">
        <v>0</v>
      </c>
      <c r="W80" s="31">
        <v>438</v>
      </c>
      <c r="X80" s="32">
        <f>ABS((IV!U80+W80)-(III!U80+III!W80))</f>
        <v>0</v>
      </c>
      <c r="Y80" s="32">
        <v>0</v>
      </c>
      <c r="Z80" s="32">
        <f>IF(X80-(III!U80+III!W80)/100*5&gt;0,X80-(III!U80+III!W80)/100*5,0)</f>
        <v>0</v>
      </c>
      <c r="AA80" s="32"/>
    </row>
    <row r="81" spans="1:27" ht="30" customHeight="1" x14ac:dyDescent="0.25">
      <c r="A81" s="64" t="s">
        <v>126</v>
      </c>
      <c r="B81" s="69"/>
      <c r="C81" s="69"/>
      <c r="D81" s="69"/>
      <c r="E81" s="57" t="s">
        <v>77</v>
      </c>
      <c r="F81" s="54"/>
      <c r="G81" s="23"/>
      <c r="H81" s="23"/>
      <c r="I81" s="23"/>
      <c r="J81" s="23">
        <v>2025</v>
      </c>
      <c r="K81" s="23" t="s">
        <v>35</v>
      </c>
      <c r="L81" s="24" t="s">
        <v>58</v>
      </c>
      <c r="M81" s="23" t="s">
        <v>59</v>
      </c>
      <c r="N81" s="23">
        <v>744</v>
      </c>
      <c r="O81" s="23" t="s">
        <v>60</v>
      </c>
      <c r="P81" s="23"/>
      <c r="Q81" s="24" t="s">
        <v>36</v>
      </c>
      <c r="R81" s="23" t="s">
        <v>37</v>
      </c>
      <c r="S81" s="23">
        <v>539</v>
      </c>
      <c r="T81" s="23">
        <v>0</v>
      </c>
      <c r="U81" s="33">
        <f>SUM(U79:U80)</f>
        <v>491</v>
      </c>
      <c r="V81" s="33">
        <f t="shared" ref="V81:W81" si="8">SUM(V79:V80)</f>
        <v>0</v>
      </c>
      <c r="W81" s="33">
        <f t="shared" si="8"/>
        <v>438</v>
      </c>
      <c r="X81" s="34">
        <f>ABS((IV!U81+W81)-(III!U81+III!W81))</f>
        <v>0</v>
      </c>
      <c r="Y81" s="34">
        <v>0</v>
      </c>
      <c r="Z81" s="34">
        <f>IF(X81-(III!U81+III!W81)/100*5&gt;0,X81-(III!U81+III!W81)/100*5,0)</f>
        <v>0</v>
      </c>
      <c r="AA81" s="34"/>
    </row>
    <row r="82" spans="1:27" ht="30" customHeight="1" x14ac:dyDescent="0.25">
      <c r="A82" s="8"/>
      <c r="B82" s="41" t="s">
        <v>138</v>
      </c>
      <c r="C82" s="8"/>
      <c r="D82" s="8"/>
      <c r="E82" s="48" t="s">
        <v>78</v>
      </c>
      <c r="F82" s="53" t="s">
        <v>54</v>
      </c>
      <c r="G82" s="8" t="s">
        <v>139</v>
      </c>
      <c r="H82" s="8" t="s">
        <v>56</v>
      </c>
      <c r="I82" s="8" t="s">
        <v>79</v>
      </c>
      <c r="J82" s="8">
        <v>2025</v>
      </c>
      <c r="K82" s="8" t="s">
        <v>35</v>
      </c>
      <c r="L82" s="10" t="s">
        <v>58</v>
      </c>
      <c r="M82" s="8" t="s">
        <v>59</v>
      </c>
      <c r="N82" s="8">
        <v>744</v>
      </c>
      <c r="O82" s="8" t="s">
        <v>60</v>
      </c>
      <c r="P82" s="8">
        <v>0</v>
      </c>
      <c r="Q82" s="10" t="s">
        <v>36</v>
      </c>
      <c r="R82" s="8" t="s">
        <v>37</v>
      </c>
      <c r="S82" s="8">
        <v>539</v>
      </c>
      <c r="T82" s="8">
        <v>0</v>
      </c>
      <c r="U82" s="31">
        <v>0</v>
      </c>
      <c r="V82" s="31">
        <v>0</v>
      </c>
      <c r="W82" s="31">
        <v>9886</v>
      </c>
      <c r="X82" s="32">
        <f>ABS((IV!U82+W82)-(III!U82+III!W82))</f>
        <v>0</v>
      </c>
      <c r="Y82" s="32">
        <v>0</v>
      </c>
      <c r="Z82" s="32">
        <f>IF(X82-(III!U82+III!W82)/100*5&gt;0,X82-(III!U82+III!W82)/100*5,0)</f>
        <v>0</v>
      </c>
      <c r="AA82" s="32"/>
    </row>
    <row r="83" spans="1:27" ht="30" customHeight="1" x14ac:dyDescent="0.25">
      <c r="A83" s="8"/>
      <c r="B83" s="41" t="s">
        <v>140</v>
      </c>
      <c r="C83" s="8"/>
      <c r="D83" s="8"/>
      <c r="E83" s="48" t="s">
        <v>78</v>
      </c>
      <c r="F83" s="53" t="s">
        <v>54</v>
      </c>
      <c r="G83" s="8" t="s">
        <v>139</v>
      </c>
      <c r="H83" s="8" t="s">
        <v>56</v>
      </c>
      <c r="I83" s="8" t="s">
        <v>79</v>
      </c>
      <c r="J83" s="8">
        <v>2025</v>
      </c>
      <c r="K83" s="8" t="s">
        <v>35</v>
      </c>
      <c r="L83" s="10" t="s">
        <v>58</v>
      </c>
      <c r="M83" s="8" t="s">
        <v>59</v>
      </c>
      <c r="N83" s="8">
        <v>744</v>
      </c>
      <c r="O83" s="8" t="s">
        <v>60</v>
      </c>
      <c r="P83" s="8">
        <v>0</v>
      </c>
      <c r="Q83" s="10" t="s">
        <v>36</v>
      </c>
      <c r="R83" s="8" t="s">
        <v>37</v>
      </c>
      <c r="S83" s="8">
        <v>539</v>
      </c>
      <c r="T83" s="8">
        <v>0</v>
      </c>
      <c r="U83" s="31">
        <v>0</v>
      </c>
      <c r="V83" s="31">
        <v>0</v>
      </c>
      <c r="W83" s="31">
        <v>19052</v>
      </c>
      <c r="X83" s="32">
        <f>ABS((IV!U83+W83)-(III!U83+III!W83))</f>
        <v>0</v>
      </c>
      <c r="Y83" s="32">
        <v>0</v>
      </c>
      <c r="Z83" s="32">
        <f>IF(X83-(III!U83+III!W83)/100*5&gt;0,X83-(III!U83+III!W83)/100*5,0)</f>
        <v>0</v>
      </c>
      <c r="AA83" s="32"/>
    </row>
    <row r="84" spans="1:27" ht="30" customHeight="1" x14ac:dyDescent="0.25">
      <c r="A84" s="64" t="s">
        <v>126</v>
      </c>
      <c r="B84" s="69"/>
      <c r="C84" s="69"/>
      <c r="D84" s="69"/>
      <c r="E84" s="57" t="s">
        <v>78</v>
      </c>
      <c r="F84" s="54"/>
      <c r="G84" s="23"/>
      <c r="H84" s="23"/>
      <c r="I84" s="23"/>
      <c r="J84" s="23">
        <v>2025</v>
      </c>
      <c r="K84" s="23" t="s">
        <v>35</v>
      </c>
      <c r="L84" s="24" t="s">
        <v>58</v>
      </c>
      <c r="M84" s="23" t="s">
        <v>59</v>
      </c>
      <c r="N84" s="23">
        <v>744</v>
      </c>
      <c r="O84" s="23" t="s">
        <v>60</v>
      </c>
      <c r="P84" s="23"/>
      <c r="Q84" s="24" t="s">
        <v>36</v>
      </c>
      <c r="R84" s="23" t="s">
        <v>37</v>
      </c>
      <c r="S84" s="23">
        <v>539</v>
      </c>
      <c r="T84" s="23">
        <v>0</v>
      </c>
      <c r="U84" s="33">
        <f>SUM(U82:U83)</f>
        <v>0</v>
      </c>
      <c r="V84" s="33">
        <f t="shared" ref="V84:W84" si="9">SUM(V82:V83)</f>
        <v>0</v>
      </c>
      <c r="W84" s="33">
        <f t="shared" si="9"/>
        <v>28938</v>
      </c>
      <c r="X84" s="34">
        <f>ABS((IV!U84+W84)-(III!U84+III!W84))</f>
        <v>0</v>
      </c>
      <c r="Y84" s="34">
        <v>0</v>
      </c>
      <c r="Z84" s="34">
        <f>IF(X84-(III!U84+III!W84)/100*5&gt;0,X84-(III!U84+III!W84)/100*5,0)</f>
        <v>0</v>
      </c>
      <c r="AA84" s="34"/>
    </row>
    <row r="85" spans="1:27" ht="30" customHeight="1" x14ac:dyDescent="0.25">
      <c r="A85" s="8"/>
      <c r="B85" s="41" t="s">
        <v>130</v>
      </c>
      <c r="C85" s="8"/>
      <c r="D85" s="8"/>
      <c r="E85" s="48" t="s">
        <v>87</v>
      </c>
      <c r="F85" s="53" t="s">
        <v>54</v>
      </c>
      <c r="G85" s="8" t="s">
        <v>139</v>
      </c>
      <c r="H85" s="8" t="s">
        <v>83</v>
      </c>
      <c r="I85" s="8" t="s">
        <v>79</v>
      </c>
      <c r="J85" s="8">
        <v>2025</v>
      </c>
      <c r="K85" s="8" t="s">
        <v>35</v>
      </c>
      <c r="L85" s="10" t="s">
        <v>58</v>
      </c>
      <c r="M85" s="8" t="s">
        <v>59</v>
      </c>
      <c r="N85" s="8">
        <v>744</v>
      </c>
      <c r="O85" s="8" t="s">
        <v>60</v>
      </c>
      <c r="P85" s="8">
        <v>0</v>
      </c>
      <c r="Q85" s="10" t="s">
        <v>36</v>
      </c>
      <c r="R85" s="8" t="s">
        <v>37</v>
      </c>
      <c r="S85" s="8">
        <v>539</v>
      </c>
      <c r="T85" s="8">
        <v>0</v>
      </c>
      <c r="U85" s="31">
        <v>0</v>
      </c>
      <c r="V85" s="31">
        <v>0</v>
      </c>
      <c r="W85" s="31">
        <v>2920</v>
      </c>
      <c r="X85" s="32">
        <f>ABS((IV!U85+W85)-(III!U85+III!W85))</f>
        <v>0</v>
      </c>
      <c r="Y85" s="32">
        <v>0</v>
      </c>
      <c r="Z85" s="32">
        <f>IF(X85-(III!U85+III!W85)/100*5&gt;0,X85-(III!U85+III!W85)/100*5,0)</f>
        <v>0</v>
      </c>
      <c r="AA85" s="32"/>
    </row>
    <row r="86" spans="1:27" ht="30" customHeight="1" x14ac:dyDescent="0.25">
      <c r="A86" s="64" t="s">
        <v>126</v>
      </c>
      <c r="B86" s="69"/>
      <c r="C86" s="69"/>
      <c r="D86" s="69"/>
      <c r="E86" s="57" t="s">
        <v>87</v>
      </c>
      <c r="F86" s="54"/>
      <c r="G86" s="23"/>
      <c r="H86" s="23"/>
      <c r="I86" s="23"/>
      <c r="J86" s="23">
        <v>2025</v>
      </c>
      <c r="K86" s="23" t="s">
        <v>35</v>
      </c>
      <c r="L86" s="24" t="s">
        <v>58</v>
      </c>
      <c r="M86" s="23" t="s">
        <v>59</v>
      </c>
      <c r="N86" s="23">
        <v>744</v>
      </c>
      <c r="O86" s="23" t="s">
        <v>60</v>
      </c>
      <c r="P86" s="23"/>
      <c r="Q86" s="24" t="s">
        <v>36</v>
      </c>
      <c r="R86" s="23" t="s">
        <v>37</v>
      </c>
      <c r="S86" s="23">
        <v>539</v>
      </c>
      <c r="T86" s="23">
        <v>0</v>
      </c>
      <c r="U86" s="33">
        <v>0</v>
      </c>
      <c r="V86" s="33">
        <v>0</v>
      </c>
      <c r="W86" s="33">
        <v>2920</v>
      </c>
      <c r="X86" s="34">
        <f>ABS((IV!U86+W86)-(III!U86+III!W86))</f>
        <v>0</v>
      </c>
      <c r="Y86" s="34">
        <v>0</v>
      </c>
      <c r="Z86" s="34">
        <f>IF(X86-(III!U86+III!W86)/100*5&gt;0,X86-(III!U86+III!W86)/100*5,0)</f>
        <v>0</v>
      </c>
      <c r="AA86" s="34"/>
    </row>
    <row r="87" spans="1:27" ht="30" customHeight="1" x14ac:dyDescent="0.25">
      <c r="A87" s="8"/>
      <c r="B87" s="41" t="s">
        <v>130</v>
      </c>
      <c r="C87" s="8"/>
      <c r="D87" s="8"/>
      <c r="E87" s="48" t="s">
        <v>88</v>
      </c>
      <c r="F87" s="53" t="s">
        <v>54</v>
      </c>
      <c r="G87" s="8" t="s">
        <v>139</v>
      </c>
      <c r="H87" s="8" t="s">
        <v>85</v>
      </c>
      <c r="I87" s="8" t="s">
        <v>79</v>
      </c>
      <c r="J87" s="8">
        <v>2025</v>
      </c>
      <c r="K87" s="8" t="s">
        <v>35</v>
      </c>
      <c r="L87" s="10" t="s">
        <v>58</v>
      </c>
      <c r="M87" s="8" t="s">
        <v>59</v>
      </c>
      <c r="N87" s="8">
        <v>744</v>
      </c>
      <c r="O87" s="8" t="s">
        <v>60</v>
      </c>
      <c r="P87" s="8">
        <v>0</v>
      </c>
      <c r="Q87" s="10" t="s">
        <v>36</v>
      </c>
      <c r="R87" s="8" t="s">
        <v>37</v>
      </c>
      <c r="S87" s="8">
        <v>539</v>
      </c>
      <c r="T87" s="8">
        <v>0</v>
      </c>
      <c r="U87" s="31">
        <v>0</v>
      </c>
      <c r="V87" s="31">
        <v>0</v>
      </c>
      <c r="W87" s="31">
        <v>949</v>
      </c>
      <c r="X87" s="32">
        <f>ABS((IV!U87+W87)-(III!U87+III!W87))</f>
        <v>0</v>
      </c>
      <c r="Y87" s="32">
        <v>0</v>
      </c>
      <c r="Z87" s="32">
        <f>IF(X87-(III!U87+III!W87)/100*5&gt;0,X87-(III!U87+III!W87)/100*5,0)</f>
        <v>0</v>
      </c>
      <c r="AA87" s="32"/>
    </row>
    <row r="88" spans="1:27" ht="30" customHeight="1" x14ac:dyDescent="0.25">
      <c r="A88" s="64" t="s">
        <v>126</v>
      </c>
      <c r="B88" s="69"/>
      <c r="C88" s="69"/>
      <c r="D88" s="69"/>
      <c r="E88" s="57" t="s">
        <v>88</v>
      </c>
      <c r="F88" s="54"/>
      <c r="G88" s="23"/>
      <c r="H88" s="23"/>
      <c r="I88" s="23"/>
      <c r="J88" s="23">
        <v>2025</v>
      </c>
      <c r="K88" s="23" t="s">
        <v>35</v>
      </c>
      <c r="L88" s="24" t="s">
        <v>58</v>
      </c>
      <c r="M88" s="23" t="s">
        <v>59</v>
      </c>
      <c r="N88" s="23">
        <v>744</v>
      </c>
      <c r="O88" s="23" t="s">
        <v>60</v>
      </c>
      <c r="P88" s="23"/>
      <c r="Q88" s="24" t="s">
        <v>36</v>
      </c>
      <c r="R88" s="23" t="s">
        <v>37</v>
      </c>
      <c r="S88" s="23">
        <v>539</v>
      </c>
      <c r="T88" s="23">
        <v>0</v>
      </c>
      <c r="U88" s="33">
        <v>0</v>
      </c>
      <c r="V88" s="33">
        <v>0</v>
      </c>
      <c r="W88" s="33">
        <v>949</v>
      </c>
      <c r="X88" s="34">
        <f>ABS((IV!U88+W88)-(III!U88+III!W88))</f>
        <v>0</v>
      </c>
      <c r="Y88" s="34">
        <v>0</v>
      </c>
      <c r="Z88" s="34">
        <f>IF(X88-(III!U88+III!W88)/100*5&gt;0,X88-(III!U88+III!W88)/100*5,0)</f>
        <v>0</v>
      </c>
      <c r="AA88" s="34"/>
    </row>
    <row r="89" spans="1:27" ht="30" customHeight="1" x14ac:dyDescent="0.25">
      <c r="A89" s="8"/>
      <c r="B89" s="41" t="s">
        <v>140</v>
      </c>
      <c r="C89" s="8"/>
      <c r="D89" s="8"/>
      <c r="E89" s="48" t="s">
        <v>80</v>
      </c>
      <c r="F89" s="53" t="s">
        <v>54</v>
      </c>
      <c r="G89" s="8" t="s">
        <v>139</v>
      </c>
      <c r="H89" s="8" t="s">
        <v>56</v>
      </c>
      <c r="I89" s="8" t="s">
        <v>81</v>
      </c>
      <c r="J89" s="8">
        <v>2025</v>
      </c>
      <c r="K89" s="8" t="s">
        <v>35</v>
      </c>
      <c r="L89" s="10" t="s">
        <v>58</v>
      </c>
      <c r="M89" s="8" t="s">
        <v>59</v>
      </c>
      <c r="N89" s="8">
        <v>744</v>
      </c>
      <c r="O89" s="8" t="s">
        <v>60</v>
      </c>
      <c r="P89" s="8">
        <v>0</v>
      </c>
      <c r="Q89" s="10" t="s">
        <v>36</v>
      </c>
      <c r="R89" s="8" t="s">
        <v>37</v>
      </c>
      <c r="S89" s="8">
        <v>539</v>
      </c>
      <c r="T89" s="8">
        <v>0</v>
      </c>
      <c r="U89" s="31">
        <v>0</v>
      </c>
      <c r="V89" s="31">
        <v>0</v>
      </c>
      <c r="W89" s="31">
        <v>953</v>
      </c>
      <c r="X89" s="32">
        <f>ABS((IV!U89+W89)-(III!U89+III!W89))</f>
        <v>0</v>
      </c>
      <c r="Y89" s="32">
        <v>0</v>
      </c>
      <c r="Z89" s="32">
        <f>IF(X89-(III!U89+III!W89)/100*5&gt;0,X89-(III!U89+III!W89)/100*5,0)</f>
        <v>0</v>
      </c>
      <c r="AA89" s="32"/>
    </row>
    <row r="90" spans="1:27" ht="30" customHeight="1" x14ac:dyDescent="0.25">
      <c r="A90" s="64" t="s">
        <v>126</v>
      </c>
      <c r="B90" s="69"/>
      <c r="C90" s="69"/>
      <c r="D90" s="69"/>
      <c r="E90" s="57" t="s">
        <v>80</v>
      </c>
      <c r="F90" s="54"/>
      <c r="G90" s="23"/>
      <c r="H90" s="23"/>
      <c r="I90" s="23"/>
      <c r="J90" s="23">
        <v>2025</v>
      </c>
      <c r="K90" s="23" t="s">
        <v>35</v>
      </c>
      <c r="L90" s="24" t="s">
        <v>58</v>
      </c>
      <c r="M90" s="23" t="s">
        <v>59</v>
      </c>
      <c r="N90" s="23">
        <v>744</v>
      </c>
      <c r="O90" s="23" t="s">
        <v>60</v>
      </c>
      <c r="P90" s="23"/>
      <c r="Q90" s="24" t="s">
        <v>36</v>
      </c>
      <c r="R90" s="23" t="s">
        <v>37</v>
      </c>
      <c r="S90" s="23">
        <v>539</v>
      </c>
      <c r="T90" s="23">
        <v>0</v>
      </c>
      <c r="U90" s="33">
        <f>SUM(U89)</f>
        <v>0</v>
      </c>
      <c r="V90" s="33">
        <f t="shared" ref="V90:W90" si="10">SUM(V89)</f>
        <v>0</v>
      </c>
      <c r="W90" s="33">
        <f t="shared" si="10"/>
        <v>953</v>
      </c>
      <c r="X90" s="34">
        <f>ABS((IV!U90+W90)-(III!U90+III!W90))</f>
        <v>0</v>
      </c>
      <c r="Y90" s="34">
        <v>0</v>
      </c>
      <c r="Z90" s="34">
        <f>IF(X90-(III!U90+III!W90)/100*5&gt;0,X90-(III!U90+III!W90)/100*5,0)</f>
        <v>0</v>
      </c>
      <c r="AA90" s="34"/>
    </row>
    <row r="91" spans="1:27" s="19" customFormat="1" ht="30" customHeight="1" x14ac:dyDescent="0.3">
      <c r="A91" s="16"/>
      <c r="B91" s="42"/>
      <c r="C91" s="17"/>
      <c r="D91" s="17"/>
      <c r="E91" s="17"/>
      <c r="F91" s="55"/>
      <c r="G91" s="17"/>
      <c r="H91" s="17"/>
      <c r="I91" s="17"/>
      <c r="J91" s="17"/>
      <c r="K91" s="17"/>
      <c r="L91" s="18"/>
      <c r="M91" s="17"/>
      <c r="N91" s="17"/>
      <c r="O91" s="17"/>
      <c r="P91" s="17"/>
      <c r="Q91" s="18"/>
      <c r="R91" s="17"/>
      <c r="S91" s="17"/>
      <c r="T91" s="17"/>
      <c r="U91" s="35"/>
      <c r="V91" s="35"/>
      <c r="W91" s="35"/>
      <c r="X91" s="36">
        <f>ABS((IV!U91+W91)-(III!U91+III!W91))</f>
        <v>0</v>
      </c>
      <c r="Y91" s="36">
        <v>0</v>
      </c>
      <c r="Z91" s="36">
        <f>IF(X91-(III!U91+III!W91)/100*5&gt;0,X91-(III!U91+III!W91)/100*5,0)</f>
        <v>0</v>
      </c>
      <c r="AA91" s="35"/>
    </row>
    <row r="92" spans="1:27" ht="30" customHeight="1" x14ac:dyDescent="0.25">
      <c r="A92" s="64" t="s">
        <v>141</v>
      </c>
      <c r="B92" s="69"/>
      <c r="C92" s="69"/>
      <c r="D92" s="69"/>
      <c r="E92" s="57"/>
      <c r="F92" s="54"/>
      <c r="G92" s="23"/>
      <c r="H92" s="23"/>
      <c r="I92" s="23"/>
      <c r="J92" s="23">
        <v>2025</v>
      </c>
      <c r="K92" s="23" t="s">
        <v>35</v>
      </c>
      <c r="L92" s="24" t="s">
        <v>58</v>
      </c>
      <c r="M92" s="23" t="s">
        <v>59</v>
      </c>
      <c r="N92" s="23">
        <v>744</v>
      </c>
      <c r="O92" s="23"/>
      <c r="P92" s="23"/>
      <c r="Q92" s="24" t="s">
        <v>36</v>
      </c>
      <c r="R92" s="23" t="s">
        <v>37</v>
      </c>
      <c r="S92" s="23">
        <v>539</v>
      </c>
      <c r="T92" s="23">
        <v>0</v>
      </c>
      <c r="U92" s="33">
        <f>U21+U27+U29+U31+U33+U46+U51+U56+U60+U62+U66+U70+U72+U74+U76+U78+U81+U84+U86+U88+U90</f>
        <v>706682</v>
      </c>
      <c r="V92" s="33">
        <f t="shared" ref="V92" si="11">V21+V27+V29+V31+V33+V46+V51+V56+V60+V62+V66+V70+V72+V74+V76+V78+V81+V84+V86+V88+V90</f>
        <v>0</v>
      </c>
      <c r="W92" s="33">
        <f>W21+W27+W29+W31+W33+W46+W51+W56+W60+W62+W66+W70+W72+W74+W76+W78+W81+W84+W86+W88+W90</f>
        <v>299176</v>
      </c>
      <c r="X92" s="34">
        <f>ROUND((X21+X27+X29+X31+X33+X46+X51+X56+X60+X62+X66+X70+X72+X74+X76+X78+X81+X84+X86+X88+X90),0)</f>
        <v>29054</v>
      </c>
      <c r="Y92" s="34">
        <v>0</v>
      </c>
      <c r="Z92" s="34">
        <f>ROUND((Z21+Z27+Z29+Z31+Z33+Z46+Z51+Z56+Z60+Z62+Z66+Z70+Z72+Z74+Z76+Z78+Z81+Z84+Z86+Z88+Z90),0)</f>
        <v>21094</v>
      </c>
      <c r="AA92" s="34"/>
    </row>
  </sheetData>
  <autoFilter ref="B1:B92" xr:uid="{00000000-0009-0000-0000-000004000000}"/>
  <mergeCells count="51">
    <mergeCell ref="A90:D90"/>
    <mergeCell ref="A92:D92"/>
    <mergeCell ref="A81:D81"/>
    <mergeCell ref="A84:D84"/>
    <mergeCell ref="A86:D86"/>
    <mergeCell ref="A88:D88"/>
    <mergeCell ref="A76:D76"/>
    <mergeCell ref="A78:D78"/>
    <mergeCell ref="A62:D62"/>
    <mergeCell ref="A66:D66"/>
    <mergeCell ref="A70:D70"/>
    <mergeCell ref="A72:D72"/>
    <mergeCell ref="A74:D74"/>
    <mergeCell ref="A46:D46"/>
    <mergeCell ref="A51:D51"/>
    <mergeCell ref="A56:D56"/>
    <mergeCell ref="A60:D60"/>
    <mergeCell ref="A21:D21"/>
    <mergeCell ref="A27:D27"/>
    <mergeCell ref="A29:D29"/>
    <mergeCell ref="A31:D31"/>
    <mergeCell ref="A33:D33"/>
    <mergeCell ref="W3:W4"/>
    <mergeCell ref="R3:S3"/>
    <mergeCell ref="Q3:Q4"/>
    <mergeCell ref="A2:D2"/>
    <mergeCell ref="E2:E4"/>
    <mergeCell ref="F2:F4"/>
    <mergeCell ref="G2:G4"/>
    <mergeCell ref="H2:H4"/>
    <mergeCell ref="I2:I4"/>
    <mergeCell ref="M3:N3"/>
    <mergeCell ref="O2:O4"/>
    <mergeCell ref="P2:P4"/>
    <mergeCell ref="Q2:S2"/>
    <mergeCell ref="A1:AA1"/>
    <mergeCell ref="A3:A4"/>
    <mergeCell ref="B3:B4"/>
    <mergeCell ref="C3:D3"/>
    <mergeCell ref="L3:L4"/>
    <mergeCell ref="J2:J4"/>
    <mergeCell ref="K2:K4"/>
    <mergeCell ref="L2:N2"/>
    <mergeCell ref="T2:W2"/>
    <mergeCell ref="X2:X4"/>
    <mergeCell ref="Y2:Y4"/>
    <mergeCell ref="Z2:Z4"/>
    <mergeCell ref="AA2:AA4"/>
    <mergeCell ref="T3:T4"/>
    <mergeCell ref="U3:U4"/>
    <mergeCell ref="V3:V4"/>
  </mergeCells>
  <pageMargins left="0.25" right="0.25" top="0.75" bottom="0.75" header="0.3" footer="0.3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Титульный</vt:lpstr>
      <vt:lpstr>I</vt:lpstr>
      <vt:lpstr>II</vt:lpstr>
      <vt:lpstr>III</vt:lpstr>
      <vt:lpstr>IV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 Ю</dc:creator>
  <cp:lastModifiedBy>Ирина Владимировна Юшко</cp:lastModifiedBy>
  <cp:lastPrinted>2026-01-19T09:49:37Z</cp:lastPrinted>
  <dcterms:created xsi:type="dcterms:W3CDTF">2015-06-05T18:19:34Z</dcterms:created>
  <dcterms:modified xsi:type="dcterms:W3CDTF">2026-01-19T09:49:40Z</dcterms:modified>
</cp:coreProperties>
</file>